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'1кв'!$A$1:$E$57</definedName>
    <definedName name="_xlnm.Print_Area" localSheetId="1">'2кв'!$A$1:$E$57</definedName>
    <definedName name="_xlnm.Print_Area" localSheetId="2">'3кв'!$A$1:$E$60</definedName>
    <definedName name="_xlnm.Print_Area" localSheetId="3">'4кв'!$A$1:$E$56</definedName>
    <definedName name="_xlnm.Print_Area" localSheetId="4">отчет!$A$1:$C$49</definedName>
  </definedNames>
  <calcPr calcId="152511"/>
</workbook>
</file>

<file path=xl/calcChain.xml><?xml version="1.0" encoding="utf-8"?>
<calcChain xmlns="http://schemas.openxmlformats.org/spreadsheetml/2006/main">
  <c r="C30" i="26" l="1"/>
  <c r="D34" i="26"/>
  <c r="B57" i="22"/>
  <c r="B57" i="23"/>
  <c r="B60" i="24"/>
  <c r="B56" i="25"/>
  <c r="B49" i="25"/>
  <c r="E32" i="25"/>
  <c r="E36" i="24"/>
  <c r="E33" i="23"/>
  <c r="E33" i="22"/>
  <c r="C26" i="26"/>
  <c r="C14" i="26"/>
  <c r="C15" i="26"/>
  <c r="C16" i="26"/>
  <c r="C27" i="26"/>
  <c r="C32" i="26"/>
  <c r="C31" i="26"/>
  <c r="C20" i="26"/>
  <c r="C21" i="26"/>
  <c r="C22" i="26"/>
  <c r="C23" i="26"/>
  <c r="C24" i="26"/>
  <c r="C25" i="26"/>
  <c r="C19" i="26"/>
  <c r="D13" i="26"/>
  <c r="C13" i="26"/>
  <c r="C6" i="26"/>
  <c r="E30" i="25"/>
  <c r="E29" i="25"/>
  <c r="C40" i="26"/>
  <c r="B54" i="25"/>
  <c r="B53" i="25"/>
  <c r="B52" i="25"/>
  <c r="F20" i="25"/>
  <c r="E22" i="25" s="1"/>
  <c r="C28" i="26" l="1"/>
  <c r="C34" i="26" s="1"/>
  <c r="C17" i="26"/>
  <c r="E23" i="25"/>
  <c r="B55" i="25" s="1"/>
  <c r="E31" i="24"/>
  <c r="C35" i="26" l="1"/>
  <c r="E32" i="24"/>
  <c r="E33" i="24"/>
  <c r="E29" i="24"/>
  <c r="E31" i="23" l="1"/>
  <c r="E30" i="23" l="1"/>
  <c r="B58" i="24" l="1"/>
  <c r="B57" i="24"/>
  <c r="B56" i="24"/>
  <c r="F20" i="24"/>
  <c r="E22" i="24" s="1"/>
  <c r="B55" i="23"/>
  <c r="B54" i="23"/>
  <c r="B53" i="23"/>
  <c r="F20" i="23"/>
  <c r="E23" i="23" s="1"/>
  <c r="E23" i="24" l="1"/>
  <c r="B59" i="24" s="1"/>
  <c r="E22" i="23"/>
  <c r="E30" i="22"/>
  <c r="E31" i="22"/>
  <c r="E29" i="22"/>
  <c r="B56" i="23" l="1"/>
  <c r="B53" i="22"/>
  <c r="B55" i="22" l="1"/>
  <c r="B54" i="22"/>
  <c r="F20" i="22"/>
  <c r="E22" i="22" s="1"/>
  <c r="E23" i="22" l="1"/>
  <c r="B56" i="22" l="1"/>
  <c r="B50" i="23" s="1"/>
  <c r="B53" i="24" s="1"/>
</calcChain>
</file>

<file path=xl/sharedStrings.xml><?xml version="1.0" encoding="utf-8"?>
<sst xmlns="http://schemas.openxmlformats.org/spreadsheetml/2006/main" count="361" uniqueCount="130">
  <si>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</si>
  <si>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</si>
  <si>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</si>
  <si>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</si>
  <si>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</si>
  <si>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</si>
  <si>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</si>
  <si>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</si>
  <si>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</si>
  <si>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</si>
  <si>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</si>
  <si>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</si>
  <si>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</si>
  <si>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</si>
  <si>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</si>
  <si>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</si>
  <si>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</si>
  <si>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</si>
  <si>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</si>
  <si>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</si>
  <si>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</si>
  <si>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</si>
  <si>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</si>
  <si>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</si>
  <si>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</si>
  <si>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Правды, д. 6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</si>
  <si>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Синцовой Людмилы Васильевны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</si>
  <si>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№9 от 07.03.2015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</si>
  <si>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№10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</si>
  <si>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</si>
  <si>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Стоимость материалов</t>
  </si>
  <si>
    <t>1 квартал</t>
  </si>
  <si>
    <t>руб.</t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</si>
  <si>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Синцовой Л.В.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</si>
  <si>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</si>
  <si>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</si>
  <si>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Sдома=1788,5+547,4 (не жилые)=2335,9м2</t>
  </si>
  <si>
    <t>Расходы по содержанию и тек.ремонту, руб.</t>
  </si>
  <si>
    <t>Оплачено + нежилые , руб</t>
  </si>
  <si>
    <t xml:space="preserve">Расходы по управлению МКД 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</si>
  <si>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</si>
  <si>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</si>
  <si>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</si>
  <si>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>февраль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</si>
  <si>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</si>
  <si>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</si>
  <si>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</si>
  <si>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</si>
  <si>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</si>
  <si>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</si>
  <si>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</si>
  <si>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</si>
  <si>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ч/ч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</si>
  <si>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</si>
  <si>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</si>
  <si>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</si>
  <si>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Замена доводчика (кв.29)</t>
  </si>
  <si>
    <t>Замена стекла в подвале (кв.29)</t>
  </si>
  <si>
    <t>Ремонт детской площадки(установка плаката)</t>
  </si>
  <si>
    <t xml:space="preserve">март </t>
  </si>
  <si>
    <t xml:space="preserve">           2. Всего за период с "01" 01 2023 г. по "31" 03 2023 г. выполнено работ (оказано услуг) на общую сумму сто сорок три тысячи двести тридцать два рубля 77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</si>
  <si>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</si>
  <si>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167834,61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</si>
  <si>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</si>
  <si>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</si>
  <si>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</si>
  <si>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</si>
  <si>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</si>
  <si>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</si>
  <si>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Поверка, ремонт ОДПУ ГВС, ТЭ</t>
  </si>
  <si>
    <t>ремонт балансира на детск площадке</t>
  </si>
  <si>
    <t>апрель</t>
  </si>
  <si>
    <t>июнь</t>
  </si>
  <si>
    <t>изготов.монтаж досок объявлений - 2 шт (калькуляция)</t>
  </si>
  <si>
    <t>окраска газовых труб(смета)</t>
  </si>
  <si>
    <t>ремонт качели-балансира</t>
  </si>
  <si>
    <t>июль</t>
  </si>
  <si>
    <t>август</t>
  </si>
  <si>
    <t>сентябрь</t>
  </si>
  <si>
    <t>ремонт водосточной трубы(кв29)</t>
  </si>
  <si>
    <t>окраска скамейки</t>
  </si>
  <si>
    <t>Корректировка отчета по уборке МОП за 23.05.23</t>
  </si>
  <si>
    <t>Предъявлено населению 190919,79</t>
  </si>
  <si>
    <t>замена затвора на подаче ГВС</t>
  </si>
  <si>
    <t xml:space="preserve">           2. Всего за период с "01" 04 2023 г. по "30" 06 2023 г. выполнено работ (оказано услуг) на общую сумму двести двадцать  две  тысячи сто семьдесят восемь рублей  75 копеек</t>
  </si>
  <si>
    <t xml:space="preserve">           2. Всего за период с "01" 07 2023 г. по "30" 09 2023 г. выполнено работ (оказано услуг) на общую сумму сто восемьдесят три тысячи четыреста тридцать пять  рублей 59 копеек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</si>
  <si>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</si>
  <si>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</si>
  <si>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</si>
  <si>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</si>
  <si>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</si>
  <si>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</si>
  <si>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</si>
  <si>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</si>
  <si>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</si>
  <si>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</si>
  <si>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</si>
  <si>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</si>
  <si>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</si>
  <si>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</si>
  <si>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</si>
  <si>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</si>
  <si>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</si>
  <si>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</si>
  <si>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</si>
  <si>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</si>
  <si>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</si>
  <si>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</si>
  <si>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</si>
  <si>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</si>
  <si>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</si>
  <si>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за 4 квартал 2023 года</t>
  </si>
  <si>
    <t>31.12.2023 г.</t>
  </si>
  <si>
    <t>4 квартал</t>
  </si>
  <si>
    <t>октябрь</t>
  </si>
  <si>
    <t>ноябрь</t>
  </si>
  <si>
    <t>Ремонт тротуарн плитки крыльца (кв. 29)</t>
  </si>
  <si>
    <t>Ремонт входной двери (кв.29)</t>
  </si>
  <si>
    <t xml:space="preserve">           2. Всего за период с "01" 10 2023 г. по "31" 12 2023 г. выполнено работ (оказано услуг) на общую сумму сто шестьдесят пять тысяч семьсот девяносто три рубля 74 копейки.</t>
  </si>
  <si>
    <t>Предъявлено населению 194949,57</t>
  </si>
  <si>
    <t>по ж.д. ул. Правды, д. 6</t>
  </si>
  <si>
    <t>Начислено всего 721538,58</t>
  </si>
  <si>
    <t xml:space="preserve">* холодная вода на СОИ - </t>
  </si>
  <si>
    <t>* электроэнергия на СОИ- 732,36</t>
  </si>
  <si>
    <t>* водоотведение на СОИ- 1886,24</t>
  </si>
  <si>
    <t>* горячая вода на СОИ - 7638,04</t>
  </si>
  <si>
    <t xml:space="preserve">   * Поверка, ремонт ОДПУ ГВС, ТЭ</t>
  </si>
  <si>
    <t>Непредвиденные работы 45,33 ч/ч</t>
  </si>
  <si>
    <t xml:space="preserve">   * Окраска газовых труб (смета)</t>
  </si>
  <si>
    <t xml:space="preserve">   * Изготовление и монтаж досок объявлений - 2 шт. (калькуляция)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</si>
</sst>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6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0" fontId="10" fillId="0" borderId="4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43" fontId="6" fillId="0" borderId="0" xfId="0" applyNumberFormat="1" applyFont="1"/>
    <xf numFmtId="43" fontId="3" fillId="0" borderId="0" xfId="1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43" fontId="1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9" fontId="12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64" fontId="6" fillId="0" borderId="0" xfId="1" applyNumberFormat="1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166" fontId="6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0" fontId="2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0" fontId="3" fillId="0" borderId="5" xfId="0" applyFont="1" applyBorder="1" applyAlignment="1">
      <alignment vertical="center" wrapText="1"/>
    </xf>
    <xf numFmtId="43" fontId="0" fillId="0" borderId="0" xfId="0" applyNumberFormat="1"/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wrapText="1"/>
    </xf>
    <xf numFmtId="43" fontId="2" fillId="0" borderId="0" xfId="1" applyFont="1" applyBorder="1" applyAlignment="1">
      <alignment horizontal="left"/>
    </xf>
    <xf numFmtId="43" fontId="2" fillId="0" borderId="2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26" zoomScaleSheetLayoutView="100" workbookViewId="0">
      <selection activeCell="B58" sqref="B5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28515625" style="2" customWidth="1"/>
    <col min="4" max="4" width="16.140625" style="2" customWidth="1"/>
    <col min="5" max="5" width="14.140625" style="2" customWidth="1"/>
    <col min="6" max="7" width="9.140625" style="2"/>
    <col min="8" max="8" width="15.85546875" style="2" customWidth="1"/>
    <col min="9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8.25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53</v>
      </c>
      <c r="B3" s="47"/>
      <c r="C3" s="47"/>
      <c r="D3" s="47"/>
      <c r="E3" s="47"/>
    </row>
    <row r="4" spans="1:5" s="1" customFormat="1" ht="15.75" x14ac:dyDescent="0.25">
      <c r="A4" s="30" t="s">
        <v>13</v>
      </c>
      <c r="B4" s="3"/>
      <c r="C4" s="3"/>
      <c r="D4" s="48" t="s">
        <v>54</v>
      </c>
      <c r="E4" s="48"/>
    </row>
    <row r="5" spans="1:5" x14ac:dyDescent="0.25">
      <c r="A5" s="33"/>
      <c r="B5" s="3"/>
      <c r="C5" s="3"/>
      <c r="D5" s="3"/>
      <c r="E5" s="3"/>
    </row>
    <row r="6" spans="1:5" ht="14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43" t="s">
        <v>25</v>
      </c>
      <c r="B7" s="43"/>
      <c r="C7" s="43"/>
      <c r="D7" s="43"/>
      <c r="E7" s="43"/>
    </row>
    <row r="8" spans="1:5" x14ac:dyDescent="0.25">
      <c r="A8" s="51" t="s">
        <v>1</v>
      </c>
      <c r="B8" s="51"/>
      <c r="C8" s="51"/>
      <c r="D8" s="51"/>
      <c r="E8" s="51"/>
    </row>
    <row r="9" spans="1:5" ht="15" customHeight="1" x14ac:dyDescent="0.25">
      <c r="A9" s="49" t="s">
        <v>26</v>
      </c>
      <c r="B9" s="49"/>
      <c r="C9" s="49"/>
      <c r="D9" s="49"/>
      <c r="E9" s="49"/>
    </row>
    <row r="10" spans="1:5" ht="31.5" customHeight="1" x14ac:dyDescent="0.25">
      <c r="A10" s="52" t="s">
        <v>14</v>
      </c>
      <c r="B10" s="53"/>
      <c r="C10" s="53"/>
      <c r="D10" s="53"/>
      <c r="E10" s="53"/>
    </row>
    <row r="11" spans="1:5" ht="33.75" customHeight="1" x14ac:dyDescent="0.25">
      <c r="A11" s="49" t="s">
        <v>27</v>
      </c>
      <c r="B11" s="49"/>
      <c r="C11" s="49"/>
      <c r="D11" s="49"/>
      <c r="E11" s="49"/>
    </row>
    <row r="12" spans="1:5" ht="15.75" customHeight="1" x14ac:dyDescent="0.25">
      <c r="A12" s="51" t="s">
        <v>15</v>
      </c>
      <c r="B12" s="54"/>
      <c r="C12" s="54"/>
      <c r="D12" s="54"/>
      <c r="E12" s="54"/>
    </row>
    <row r="13" spans="1:5" ht="16.5" customHeight="1" x14ac:dyDescent="0.25">
      <c r="A13" s="49" t="s">
        <v>22</v>
      </c>
      <c r="B13" s="49"/>
      <c r="C13" s="49"/>
      <c r="D13" s="49"/>
      <c r="E13" s="49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9" t="s">
        <v>55</v>
      </c>
      <c r="B15" s="49"/>
      <c r="C15" s="49"/>
      <c r="D15" s="49"/>
      <c r="E15" s="49"/>
    </row>
    <row r="16" spans="1:5" x14ac:dyDescent="0.25">
      <c r="A16" s="51" t="s">
        <v>16</v>
      </c>
      <c r="B16" s="54"/>
      <c r="C16" s="54"/>
      <c r="D16" s="54"/>
      <c r="E16" s="54"/>
    </row>
    <row r="17" spans="1:7" ht="29.25" customHeight="1" x14ac:dyDescent="0.25">
      <c r="A17" s="49" t="s">
        <v>17</v>
      </c>
      <c r="B17" s="49"/>
      <c r="C17" s="49"/>
      <c r="D17" s="49"/>
      <c r="E17" s="49"/>
    </row>
    <row r="18" spans="1:7" ht="62.25" customHeight="1" x14ac:dyDescent="0.25">
      <c r="A18" s="49" t="s">
        <v>28</v>
      </c>
      <c r="B18" s="49"/>
      <c r="C18" s="49"/>
      <c r="D18" s="49"/>
      <c r="E18" s="49"/>
    </row>
    <row r="19" spans="1:7" ht="30.75" customHeight="1" x14ac:dyDescent="0.25">
      <c r="A19" s="50" t="s">
        <v>29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2">
        <f>547.4+1788.5</f>
        <v>2335.9</v>
      </c>
      <c r="G20" s="2">
        <v>3</v>
      </c>
    </row>
    <row r="21" spans="1:7" s="20" customFormat="1" ht="121.5" x14ac:dyDescent="0.2">
      <c r="A21" s="19" t="s">
        <v>7</v>
      </c>
      <c r="B21" s="19" t="s">
        <v>10</v>
      </c>
      <c r="C21" s="19" t="s">
        <v>3</v>
      </c>
      <c r="D21" s="19" t="s">
        <v>9</v>
      </c>
      <c r="E21" s="19" t="s">
        <v>8</v>
      </c>
    </row>
    <row r="22" spans="1:7" s="20" customFormat="1" ht="38.25" x14ac:dyDescent="0.25">
      <c r="A22" s="28" t="s">
        <v>44</v>
      </c>
      <c r="B22" s="23" t="s">
        <v>42</v>
      </c>
      <c r="C22" s="24" t="s">
        <v>4</v>
      </c>
      <c r="D22" s="24">
        <v>13.96</v>
      </c>
      <c r="E22" s="21">
        <f>D22*F20*G20</f>
        <v>97827.492000000013</v>
      </c>
    </row>
    <row r="23" spans="1:7" s="20" customFormat="1" x14ac:dyDescent="0.2">
      <c r="A23" s="22" t="s">
        <v>39</v>
      </c>
      <c r="B23" s="23" t="s">
        <v>23</v>
      </c>
      <c r="C23" s="24" t="s">
        <v>4</v>
      </c>
      <c r="D23" s="24">
        <v>5.42</v>
      </c>
      <c r="E23" s="21">
        <f>D23*F20*G20</f>
        <v>37981.733999999997</v>
      </c>
    </row>
    <row r="24" spans="1:7" s="20" customFormat="1" x14ac:dyDescent="0.2">
      <c r="A24" s="22" t="s">
        <v>48</v>
      </c>
      <c r="B24" s="23" t="s">
        <v>31</v>
      </c>
      <c r="C24" s="19" t="s">
        <v>32</v>
      </c>
      <c r="D24" s="19"/>
      <c r="E24" s="29">
        <v>0</v>
      </c>
    </row>
    <row r="25" spans="1:7" s="20" customFormat="1" x14ac:dyDescent="0.2">
      <c r="A25" s="22" t="s">
        <v>49</v>
      </c>
      <c r="B25" s="23" t="s">
        <v>31</v>
      </c>
      <c r="C25" s="19" t="s">
        <v>32</v>
      </c>
      <c r="D25" s="19"/>
      <c r="E25" s="29">
        <v>0</v>
      </c>
    </row>
    <row r="26" spans="1:7" s="20" customFormat="1" x14ac:dyDescent="0.2">
      <c r="A26" s="22" t="s">
        <v>50</v>
      </c>
      <c r="B26" s="23" t="s">
        <v>31</v>
      </c>
      <c r="C26" s="19" t="s">
        <v>32</v>
      </c>
      <c r="D26" s="19"/>
      <c r="E26" s="35">
        <v>1518.05</v>
      </c>
    </row>
    <row r="27" spans="1:7" s="20" customFormat="1" x14ac:dyDescent="0.2">
      <c r="A27" s="22" t="s">
        <v>51</v>
      </c>
      <c r="B27" s="23" t="s">
        <v>31</v>
      </c>
      <c r="C27" s="19" t="s">
        <v>32</v>
      </c>
      <c r="D27" s="19"/>
      <c r="E27" s="35">
        <v>0</v>
      </c>
    </row>
    <row r="28" spans="1:7" s="20" customFormat="1" x14ac:dyDescent="0.2">
      <c r="A28" s="22" t="s">
        <v>30</v>
      </c>
      <c r="B28" s="23" t="s">
        <v>31</v>
      </c>
      <c r="C28" s="19" t="s">
        <v>32</v>
      </c>
      <c r="D28" s="19"/>
      <c r="E28" s="21">
        <v>3704.08</v>
      </c>
    </row>
    <row r="29" spans="1:7" s="20" customFormat="1" x14ac:dyDescent="0.25">
      <c r="A29" s="27" t="s">
        <v>56</v>
      </c>
      <c r="B29" s="11" t="s">
        <v>43</v>
      </c>
      <c r="C29" s="24" t="s">
        <v>52</v>
      </c>
      <c r="D29" s="11">
        <v>1</v>
      </c>
      <c r="E29" s="21">
        <f>D29*235.95</f>
        <v>235.95</v>
      </c>
    </row>
    <row r="30" spans="1:7" s="20" customFormat="1" x14ac:dyDescent="0.25">
      <c r="A30" s="27" t="s">
        <v>57</v>
      </c>
      <c r="B30" s="11" t="s">
        <v>43</v>
      </c>
      <c r="C30" s="24" t="s">
        <v>52</v>
      </c>
      <c r="D30" s="11">
        <v>7</v>
      </c>
      <c r="E30" s="21">
        <f t="shared" ref="E30:E31" si="0">D30*235.95</f>
        <v>1651.6499999999999</v>
      </c>
    </row>
    <row r="31" spans="1:7" s="20" customFormat="1" ht="30" x14ac:dyDescent="0.25">
      <c r="A31" s="27" t="s">
        <v>58</v>
      </c>
      <c r="B31" s="11" t="s">
        <v>59</v>
      </c>
      <c r="C31" s="24" t="s">
        <v>52</v>
      </c>
      <c r="D31" s="11">
        <v>1.33</v>
      </c>
      <c r="E31" s="21">
        <f t="shared" si="0"/>
        <v>313.81349999999998</v>
      </c>
    </row>
    <row r="32" spans="1:7" s="20" customFormat="1" x14ac:dyDescent="0.25">
      <c r="A32" s="27"/>
      <c r="B32" s="11"/>
      <c r="C32" s="19"/>
      <c r="D32" s="11"/>
      <c r="E32" s="25"/>
    </row>
    <row r="33" spans="1:8" s="10" customFormat="1" ht="14.25" x14ac:dyDescent="0.2">
      <c r="A33" s="6" t="s">
        <v>24</v>
      </c>
      <c r="B33" s="7"/>
      <c r="C33" s="8"/>
      <c r="D33" s="8"/>
      <c r="E33" s="9">
        <f>SUM(E22:E32)</f>
        <v>143232.76949999999</v>
      </c>
    </row>
    <row r="34" spans="1:8" s="10" customFormat="1" ht="14.25" x14ac:dyDescent="0.2">
      <c r="A34" s="12"/>
      <c r="B34" s="13"/>
      <c r="C34" s="14"/>
      <c r="D34" s="14"/>
      <c r="E34" s="15"/>
    </row>
    <row r="35" spans="1:8" ht="29.25" customHeight="1" x14ac:dyDescent="0.25">
      <c r="A35" s="56" t="s">
        <v>60</v>
      </c>
      <c r="B35" s="56"/>
      <c r="C35" s="56"/>
      <c r="D35" s="56"/>
      <c r="E35" s="56"/>
    </row>
    <row r="36" spans="1:8" ht="30.75" customHeight="1" x14ac:dyDescent="0.25">
      <c r="A36" s="49" t="s">
        <v>21</v>
      </c>
      <c r="B36" s="49"/>
      <c r="C36" s="49"/>
      <c r="D36" s="49"/>
      <c r="E36" s="49"/>
    </row>
    <row r="37" spans="1:8" ht="13.9" customHeight="1" x14ac:dyDescent="0.25">
      <c r="A37" s="49" t="s">
        <v>20</v>
      </c>
      <c r="B37" s="49"/>
      <c r="C37" s="49"/>
      <c r="D37" s="49"/>
      <c r="E37" s="49"/>
      <c r="F37" s="10"/>
      <c r="G37" s="10"/>
      <c r="H37" s="16"/>
    </row>
    <row r="38" spans="1:8" ht="32.25" customHeight="1" x14ac:dyDescent="0.25">
      <c r="A38" s="49" t="s">
        <v>34</v>
      </c>
      <c r="B38" s="49"/>
      <c r="C38" s="49"/>
      <c r="D38" s="49"/>
      <c r="E38" s="49"/>
    </row>
    <row r="39" spans="1:8" x14ac:dyDescent="0.25">
      <c r="A39" s="49" t="s">
        <v>18</v>
      </c>
      <c r="B39" s="49"/>
      <c r="C39" s="49"/>
      <c r="D39" s="49"/>
      <c r="E39" s="49"/>
    </row>
    <row r="40" spans="1:8" x14ac:dyDescent="0.25">
      <c r="A40" s="57" t="s">
        <v>5</v>
      </c>
      <c r="B40" s="57"/>
      <c r="C40" s="57"/>
      <c r="D40" s="57"/>
      <c r="E40" s="57"/>
    </row>
    <row r="41" spans="1:8" x14ac:dyDescent="0.25">
      <c r="A41" s="49" t="s">
        <v>18</v>
      </c>
      <c r="B41" s="49"/>
      <c r="C41" s="49"/>
      <c r="D41" s="49"/>
      <c r="E41" s="49"/>
    </row>
    <row r="42" spans="1:8" ht="13.9" customHeight="1" x14ac:dyDescent="0.25">
      <c r="A42" s="58" t="s">
        <v>61</v>
      </c>
      <c r="B42" s="58"/>
      <c r="C42" s="58"/>
      <c r="D42" s="58"/>
      <c r="E42" s="4"/>
    </row>
    <row r="43" spans="1:8" x14ac:dyDescent="0.25">
      <c r="B43" s="55" t="s">
        <v>19</v>
      </c>
      <c r="C43" s="55"/>
      <c r="D43" s="55"/>
      <c r="E43" s="5" t="s">
        <v>6</v>
      </c>
    </row>
    <row r="44" spans="1:8" x14ac:dyDescent="0.25">
      <c r="A44" s="32"/>
      <c r="B44" s="32"/>
      <c r="C44" s="32"/>
      <c r="D44" s="32"/>
      <c r="E44" s="32"/>
    </row>
    <row r="45" spans="1:8" ht="13.9" customHeight="1" x14ac:dyDescent="0.25">
      <c r="A45" s="58" t="s">
        <v>33</v>
      </c>
      <c r="B45" s="58"/>
      <c r="C45" s="58"/>
      <c r="D45" s="58"/>
      <c r="E45" s="4"/>
    </row>
    <row r="46" spans="1:8" x14ac:dyDescent="0.25">
      <c r="B46" s="55" t="s">
        <v>19</v>
      </c>
      <c r="C46" s="55"/>
      <c r="D46" s="55"/>
      <c r="E46" s="5" t="s">
        <v>6</v>
      </c>
    </row>
    <row r="47" spans="1:8" x14ac:dyDescent="0.25">
      <c r="A47" s="2" t="s">
        <v>36</v>
      </c>
    </row>
    <row r="48" spans="1:8" x14ac:dyDescent="0.25">
      <c r="A48" s="10" t="s">
        <v>35</v>
      </c>
    </row>
    <row r="49" spans="1:2" x14ac:dyDescent="0.25">
      <c r="A49" s="10"/>
    </row>
    <row r="50" spans="1:2" x14ac:dyDescent="0.25">
      <c r="A50" s="2" t="s">
        <v>41</v>
      </c>
      <c r="B50" s="31">
        <v>25777.14</v>
      </c>
    </row>
    <row r="51" spans="1:2" x14ac:dyDescent="0.25">
      <c r="A51" s="26" t="s">
        <v>62</v>
      </c>
      <c r="B51" s="17"/>
    </row>
    <row r="52" spans="1:2" x14ac:dyDescent="0.25">
      <c r="A52" s="2" t="s">
        <v>38</v>
      </c>
      <c r="B52" s="17">
        <v>171370</v>
      </c>
    </row>
    <row r="53" spans="1:2" x14ac:dyDescent="0.25">
      <c r="A53" s="2" t="s">
        <v>46</v>
      </c>
      <c r="B53" s="17">
        <f>350*3</f>
        <v>1050</v>
      </c>
    </row>
    <row r="54" spans="1:2" x14ac:dyDescent="0.25">
      <c r="A54" s="2" t="s">
        <v>45</v>
      </c>
      <c r="B54" s="17">
        <f>3*330</f>
        <v>990</v>
      </c>
    </row>
    <row r="55" spans="1:2" x14ac:dyDescent="0.25">
      <c r="A55" s="2" t="s">
        <v>47</v>
      </c>
      <c r="B55" s="17">
        <f>3*150</f>
        <v>450</v>
      </c>
    </row>
    <row r="56" spans="1:2" ht="30" x14ac:dyDescent="0.25">
      <c r="A56" s="34" t="s">
        <v>37</v>
      </c>
      <c r="B56" s="17">
        <f>E33</f>
        <v>143232.76949999999</v>
      </c>
    </row>
    <row r="57" spans="1:2" x14ac:dyDescent="0.25">
      <c r="A57" s="18" t="s">
        <v>40</v>
      </c>
      <c r="B57" s="31">
        <f>B50+B52+B53+B54+B55-B56</f>
        <v>56404.370500000019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26" zoomScaleSheetLayoutView="100" workbookViewId="0">
      <selection activeCell="A31" sqref="A31"/>
    </sheetView>
  </sheetViews>
  <sheetFormatPr defaultColWidth="9.140625" defaultRowHeight="15" x14ac:dyDescent="0.25"/>
  <cols>
    <col min="1" max="1" width="32.140625" style="2" customWidth="1"/>
    <col min="2" max="2" width="20.28515625" style="2" customWidth="1"/>
    <col min="3" max="3" width="13.28515625" style="2" customWidth="1"/>
    <col min="4" max="4" width="16.140625" style="2" customWidth="1"/>
    <col min="5" max="5" width="14.140625" style="2" customWidth="1"/>
    <col min="6" max="7" width="9.140625" style="2"/>
    <col min="8" max="8" width="15.85546875" style="2" customWidth="1"/>
    <col min="9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8.25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63</v>
      </c>
      <c r="B3" s="47"/>
      <c r="C3" s="47"/>
      <c r="D3" s="47"/>
      <c r="E3" s="47"/>
    </row>
    <row r="4" spans="1:5" s="1" customFormat="1" ht="15.75" x14ac:dyDescent="0.25">
      <c r="A4" s="30" t="s">
        <v>13</v>
      </c>
      <c r="B4" s="3"/>
      <c r="C4" s="3"/>
      <c r="D4" s="48" t="s">
        <v>64</v>
      </c>
      <c r="E4" s="48"/>
    </row>
    <row r="5" spans="1:5" x14ac:dyDescent="0.25">
      <c r="A5" s="38"/>
      <c r="B5" s="3"/>
      <c r="C5" s="3"/>
      <c r="D5" s="3"/>
      <c r="E5" s="3"/>
    </row>
    <row r="6" spans="1:5" ht="14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43" t="s">
        <v>25</v>
      </c>
      <c r="B7" s="43"/>
      <c r="C7" s="43"/>
      <c r="D7" s="43"/>
      <c r="E7" s="43"/>
    </row>
    <row r="8" spans="1:5" x14ac:dyDescent="0.25">
      <c r="A8" s="51" t="s">
        <v>1</v>
      </c>
      <c r="B8" s="51"/>
      <c r="C8" s="51"/>
      <c r="D8" s="51"/>
      <c r="E8" s="51"/>
    </row>
    <row r="9" spans="1:5" ht="15" customHeight="1" x14ac:dyDescent="0.25">
      <c r="A9" s="49" t="s">
        <v>26</v>
      </c>
      <c r="B9" s="49"/>
      <c r="C9" s="49"/>
      <c r="D9" s="49"/>
      <c r="E9" s="49"/>
    </row>
    <row r="10" spans="1:5" ht="31.5" customHeight="1" x14ac:dyDescent="0.25">
      <c r="A10" s="52" t="s">
        <v>14</v>
      </c>
      <c r="B10" s="53"/>
      <c r="C10" s="53"/>
      <c r="D10" s="53"/>
      <c r="E10" s="53"/>
    </row>
    <row r="11" spans="1:5" ht="33.75" customHeight="1" x14ac:dyDescent="0.25">
      <c r="A11" s="49" t="s">
        <v>27</v>
      </c>
      <c r="B11" s="49"/>
      <c r="C11" s="49"/>
      <c r="D11" s="49"/>
      <c r="E11" s="49"/>
    </row>
    <row r="12" spans="1:5" ht="15.75" customHeight="1" x14ac:dyDescent="0.25">
      <c r="A12" s="51" t="s">
        <v>15</v>
      </c>
      <c r="B12" s="54"/>
      <c r="C12" s="54"/>
      <c r="D12" s="54"/>
      <c r="E12" s="54"/>
    </row>
    <row r="13" spans="1:5" ht="16.5" customHeight="1" x14ac:dyDescent="0.25">
      <c r="A13" s="49" t="s">
        <v>22</v>
      </c>
      <c r="B13" s="49"/>
      <c r="C13" s="49"/>
      <c r="D13" s="49"/>
      <c r="E13" s="49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9" t="s">
        <v>55</v>
      </c>
      <c r="B15" s="49"/>
      <c r="C15" s="49"/>
      <c r="D15" s="49"/>
      <c r="E15" s="49"/>
    </row>
    <row r="16" spans="1:5" x14ac:dyDescent="0.25">
      <c r="A16" s="51" t="s">
        <v>16</v>
      </c>
      <c r="B16" s="54"/>
      <c r="C16" s="54"/>
      <c r="D16" s="54"/>
      <c r="E16" s="54"/>
    </row>
    <row r="17" spans="1:7" ht="29.25" customHeight="1" x14ac:dyDescent="0.25">
      <c r="A17" s="49" t="s">
        <v>17</v>
      </c>
      <c r="B17" s="49"/>
      <c r="C17" s="49"/>
      <c r="D17" s="49"/>
      <c r="E17" s="49"/>
    </row>
    <row r="18" spans="1:7" ht="62.25" customHeight="1" x14ac:dyDescent="0.25">
      <c r="A18" s="49" t="s">
        <v>28</v>
      </c>
      <c r="B18" s="49"/>
      <c r="C18" s="49"/>
      <c r="D18" s="49"/>
      <c r="E18" s="49"/>
    </row>
    <row r="19" spans="1:7" ht="30.75" customHeight="1" x14ac:dyDescent="0.25">
      <c r="A19" s="50" t="s">
        <v>29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2">
        <f>547.4+1788.5</f>
        <v>2335.9</v>
      </c>
      <c r="G20" s="2">
        <v>3</v>
      </c>
    </row>
    <row r="21" spans="1:7" s="20" customFormat="1" ht="121.5" x14ac:dyDescent="0.2">
      <c r="A21" s="19" t="s">
        <v>7</v>
      </c>
      <c r="B21" s="19" t="s">
        <v>10</v>
      </c>
      <c r="C21" s="19" t="s">
        <v>3</v>
      </c>
      <c r="D21" s="19" t="s">
        <v>9</v>
      </c>
      <c r="E21" s="19" t="s">
        <v>8</v>
      </c>
    </row>
    <row r="22" spans="1:7" s="20" customFormat="1" ht="38.25" x14ac:dyDescent="0.25">
      <c r="A22" s="28" t="s">
        <v>44</v>
      </c>
      <c r="B22" s="23" t="s">
        <v>42</v>
      </c>
      <c r="C22" s="24" t="s">
        <v>4</v>
      </c>
      <c r="D22" s="24">
        <v>13.96</v>
      </c>
      <c r="E22" s="21">
        <f>D22*F20*G20</f>
        <v>97827.492000000013</v>
      </c>
    </row>
    <row r="23" spans="1:7" s="20" customFormat="1" x14ac:dyDescent="0.2">
      <c r="A23" s="22" t="s">
        <v>39</v>
      </c>
      <c r="B23" s="23" t="s">
        <v>23</v>
      </c>
      <c r="C23" s="24" t="s">
        <v>4</v>
      </c>
      <c r="D23" s="24">
        <v>5.42</v>
      </c>
      <c r="E23" s="21">
        <f>D23*F20*G20</f>
        <v>37981.733999999997</v>
      </c>
    </row>
    <row r="24" spans="1:7" s="20" customFormat="1" x14ac:dyDescent="0.2">
      <c r="A24" s="22" t="s">
        <v>48</v>
      </c>
      <c r="B24" s="23" t="s">
        <v>65</v>
      </c>
      <c r="C24" s="19" t="s">
        <v>32</v>
      </c>
      <c r="D24" s="19"/>
      <c r="E24" s="21">
        <v>0</v>
      </c>
    </row>
    <row r="25" spans="1:7" s="20" customFormat="1" x14ac:dyDescent="0.2">
      <c r="A25" s="22" t="s">
        <v>49</v>
      </c>
      <c r="B25" s="23" t="s">
        <v>65</v>
      </c>
      <c r="C25" s="19" t="s">
        <v>32</v>
      </c>
      <c r="D25" s="19"/>
      <c r="E25" s="21">
        <v>0</v>
      </c>
    </row>
    <row r="26" spans="1:7" s="20" customFormat="1" x14ac:dyDescent="0.2">
      <c r="A26" s="22" t="s">
        <v>50</v>
      </c>
      <c r="B26" s="23" t="s">
        <v>65</v>
      </c>
      <c r="C26" s="19" t="s">
        <v>32</v>
      </c>
      <c r="D26" s="19"/>
      <c r="E26" s="21">
        <v>2061.25</v>
      </c>
    </row>
    <row r="27" spans="1:7" s="20" customFormat="1" x14ac:dyDescent="0.2">
      <c r="A27" s="22" t="s">
        <v>51</v>
      </c>
      <c r="B27" s="23" t="s">
        <v>65</v>
      </c>
      <c r="C27" s="19" t="s">
        <v>32</v>
      </c>
      <c r="D27" s="19"/>
      <c r="E27" s="21">
        <v>0</v>
      </c>
    </row>
    <row r="28" spans="1:7" s="20" customFormat="1" x14ac:dyDescent="0.2">
      <c r="A28" s="22" t="s">
        <v>30</v>
      </c>
      <c r="B28" s="23" t="s">
        <v>65</v>
      </c>
      <c r="C28" s="19" t="s">
        <v>32</v>
      </c>
      <c r="D28" s="19"/>
      <c r="E28" s="21">
        <v>4116.66</v>
      </c>
    </row>
    <row r="29" spans="1:7" s="20" customFormat="1" x14ac:dyDescent="0.2">
      <c r="A29" s="22" t="s">
        <v>69</v>
      </c>
      <c r="B29" s="23" t="s">
        <v>65</v>
      </c>
      <c r="C29" s="19" t="s">
        <v>32</v>
      </c>
      <c r="D29" s="19"/>
      <c r="E29" s="21">
        <v>77540.800000000003</v>
      </c>
    </row>
    <row r="30" spans="1:7" s="20" customFormat="1" ht="30" x14ac:dyDescent="0.25">
      <c r="A30" s="27" t="s">
        <v>70</v>
      </c>
      <c r="B30" s="23" t="s">
        <v>71</v>
      </c>
      <c r="C30" s="19" t="s">
        <v>52</v>
      </c>
      <c r="D30" s="19">
        <v>2.5</v>
      </c>
      <c r="E30" s="21">
        <f>D30*235.95</f>
        <v>589.875</v>
      </c>
    </row>
    <row r="31" spans="1:7" s="20" customFormat="1" ht="30" x14ac:dyDescent="0.25">
      <c r="A31" s="27" t="s">
        <v>73</v>
      </c>
      <c r="B31" s="23" t="s">
        <v>72</v>
      </c>
      <c r="C31" s="19" t="s">
        <v>32</v>
      </c>
      <c r="D31" s="19"/>
      <c r="E31" s="21">
        <f>1030.47*2</f>
        <v>2060.94</v>
      </c>
    </row>
    <row r="32" spans="1:7" s="20" customFormat="1" x14ac:dyDescent="0.25">
      <c r="A32" s="27"/>
      <c r="B32" s="11"/>
      <c r="C32" s="19"/>
      <c r="D32" s="11"/>
      <c r="E32" s="25"/>
    </row>
    <row r="33" spans="1:8" s="10" customFormat="1" ht="14.25" x14ac:dyDescent="0.2">
      <c r="A33" s="6" t="s">
        <v>24</v>
      </c>
      <c r="B33" s="7"/>
      <c r="C33" s="8"/>
      <c r="D33" s="8"/>
      <c r="E33" s="9">
        <f>SUM(E22:E32)</f>
        <v>222178.75100000005</v>
      </c>
    </row>
    <row r="34" spans="1:8" s="10" customFormat="1" ht="14.25" x14ac:dyDescent="0.2">
      <c r="A34" s="12"/>
      <c r="B34" s="13"/>
      <c r="C34" s="14"/>
      <c r="D34" s="14"/>
      <c r="E34" s="15"/>
    </row>
    <row r="35" spans="1:8" ht="29.25" customHeight="1" x14ac:dyDescent="0.25">
      <c r="A35" s="56" t="s">
        <v>84</v>
      </c>
      <c r="B35" s="56"/>
      <c r="C35" s="56"/>
      <c r="D35" s="56"/>
      <c r="E35" s="56"/>
    </row>
    <row r="36" spans="1:8" ht="30.75" customHeight="1" x14ac:dyDescent="0.25">
      <c r="A36" s="49" t="s">
        <v>21</v>
      </c>
      <c r="B36" s="49"/>
      <c r="C36" s="49"/>
      <c r="D36" s="49"/>
      <c r="E36" s="49"/>
    </row>
    <row r="37" spans="1:8" ht="13.9" customHeight="1" x14ac:dyDescent="0.25">
      <c r="A37" s="49" t="s">
        <v>20</v>
      </c>
      <c r="B37" s="49"/>
      <c r="C37" s="49"/>
      <c r="D37" s="49"/>
      <c r="E37" s="49"/>
      <c r="F37" s="10"/>
      <c r="G37" s="10"/>
      <c r="H37" s="16"/>
    </row>
    <row r="38" spans="1:8" ht="32.25" customHeight="1" x14ac:dyDescent="0.25">
      <c r="A38" s="49" t="s">
        <v>34</v>
      </c>
      <c r="B38" s="49"/>
      <c r="C38" s="49"/>
      <c r="D38" s="49"/>
      <c r="E38" s="49"/>
    </row>
    <row r="39" spans="1:8" x14ac:dyDescent="0.25">
      <c r="A39" s="49" t="s">
        <v>18</v>
      </c>
      <c r="B39" s="49"/>
      <c r="C39" s="49"/>
      <c r="D39" s="49"/>
      <c r="E39" s="49"/>
    </row>
    <row r="40" spans="1:8" x14ac:dyDescent="0.25">
      <c r="A40" s="57" t="s">
        <v>5</v>
      </c>
      <c r="B40" s="57"/>
      <c r="C40" s="57"/>
      <c r="D40" s="57"/>
      <c r="E40" s="57"/>
    </row>
    <row r="41" spans="1:8" x14ac:dyDescent="0.25">
      <c r="A41" s="49" t="s">
        <v>18</v>
      </c>
      <c r="B41" s="49"/>
      <c r="C41" s="49"/>
      <c r="D41" s="49"/>
      <c r="E41" s="49"/>
    </row>
    <row r="42" spans="1:8" ht="13.9" customHeight="1" x14ac:dyDescent="0.25">
      <c r="A42" s="58" t="s">
        <v>61</v>
      </c>
      <c r="B42" s="58"/>
      <c r="C42" s="58"/>
      <c r="D42" s="58"/>
      <c r="E42" s="4"/>
    </row>
    <row r="43" spans="1:8" x14ac:dyDescent="0.25">
      <c r="B43" s="55" t="s">
        <v>19</v>
      </c>
      <c r="C43" s="55"/>
      <c r="D43" s="55"/>
      <c r="E43" s="5" t="s">
        <v>6</v>
      </c>
    </row>
    <row r="44" spans="1:8" x14ac:dyDescent="0.25">
      <c r="A44" s="37"/>
      <c r="B44" s="37"/>
      <c r="C44" s="37"/>
      <c r="D44" s="37"/>
      <c r="E44" s="37"/>
    </row>
    <row r="45" spans="1:8" ht="13.9" customHeight="1" x14ac:dyDescent="0.25">
      <c r="A45" s="58" t="s">
        <v>33</v>
      </c>
      <c r="B45" s="58"/>
      <c r="C45" s="58"/>
      <c r="D45" s="58"/>
      <c r="E45" s="4"/>
    </row>
    <row r="46" spans="1:8" x14ac:dyDescent="0.25">
      <c r="B46" s="55" t="s">
        <v>19</v>
      </c>
      <c r="C46" s="55"/>
      <c r="D46" s="55"/>
      <c r="E46" s="5" t="s">
        <v>6</v>
      </c>
    </row>
    <row r="47" spans="1:8" x14ac:dyDescent="0.25">
      <c r="A47" s="2" t="s">
        <v>36</v>
      </c>
    </row>
    <row r="48" spans="1:8" x14ac:dyDescent="0.25">
      <c r="A48" s="10" t="s">
        <v>35</v>
      </c>
    </row>
    <row r="49" spans="1:2" x14ac:dyDescent="0.25">
      <c r="A49" s="10"/>
    </row>
    <row r="50" spans="1:2" x14ac:dyDescent="0.25">
      <c r="A50" s="2" t="s">
        <v>41</v>
      </c>
      <c r="B50" s="31">
        <f>'1кв'!B57</f>
        <v>56404.370500000019</v>
      </c>
    </row>
    <row r="51" spans="1:2" x14ac:dyDescent="0.25">
      <c r="A51" s="26" t="s">
        <v>62</v>
      </c>
      <c r="B51" s="17"/>
    </row>
    <row r="52" spans="1:2" x14ac:dyDescent="0.25">
      <c r="A52" s="2" t="s">
        <v>38</v>
      </c>
      <c r="B52" s="17">
        <v>158601.20000000001</v>
      </c>
    </row>
    <row r="53" spans="1:2" x14ac:dyDescent="0.25">
      <c r="A53" s="2" t="s">
        <v>46</v>
      </c>
      <c r="B53" s="17">
        <f>350*3</f>
        <v>1050</v>
      </c>
    </row>
    <row r="54" spans="1:2" x14ac:dyDescent="0.25">
      <c r="A54" s="2" t="s">
        <v>45</v>
      </c>
      <c r="B54" s="17">
        <f>3*330</f>
        <v>990</v>
      </c>
    </row>
    <row r="55" spans="1:2" x14ac:dyDescent="0.25">
      <c r="A55" s="2" t="s">
        <v>47</v>
      </c>
      <c r="B55" s="17">
        <f>3*150</f>
        <v>450</v>
      </c>
    </row>
    <row r="56" spans="1:2" ht="30" x14ac:dyDescent="0.25">
      <c r="A56" s="36" t="s">
        <v>37</v>
      </c>
      <c r="B56" s="17">
        <f>E33</f>
        <v>222178.75100000005</v>
      </c>
    </row>
    <row r="57" spans="1:2" x14ac:dyDescent="0.25">
      <c r="A57" s="18" t="s">
        <v>40</v>
      </c>
      <c r="B57" s="31">
        <f>B50+B52+B53+B54+B55-B56</f>
        <v>-4683.1805000000168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28" zoomScaleSheetLayoutView="100" workbookViewId="0">
      <selection activeCell="B61" sqref="B6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28515625" style="2" customWidth="1"/>
    <col min="4" max="4" width="16.140625" style="2" customWidth="1"/>
    <col min="5" max="5" width="14.140625" style="2" customWidth="1"/>
    <col min="6" max="7" width="9.140625" style="2"/>
    <col min="8" max="8" width="15.85546875" style="2" customWidth="1"/>
    <col min="9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8.25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66</v>
      </c>
      <c r="B3" s="47"/>
      <c r="C3" s="47"/>
      <c r="D3" s="47"/>
      <c r="E3" s="47"/>
    </row>
    <row r="4" spans="1:5" s="1" customFormat="1" ht="15.75" x14ac:dyDescent="0.25">
      <c r="A4" s="30" t="s">
        <v>13</v>
      </c>
      <c r="B4" s="3"/>
      <c r="C4" s="3"/>
      <c r="D4" s="48" t="s">
        <v>67</v>
      </c>
      <c r="E4" s="48"/>
    </row>
    <row r="5" spans="1:5" x14ac:dyDescent="0.25">
      <c r="A5" s="38"/>
      <c r="B5" s="3"/>
      <c r="C5" s="3"/>
      <c r="D5" s="3"/>
      <c r="E5" s="3"/>
    </row>
    <row r="6" spans="1:5" ht="14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43" t="s">
        <v>25</v>
      </c>
      <c r="B7" s="43"/>
      <c r="C7" s="43"/>
      <c r="D7" s="43"/>
      <c r="E7" s="43"/>
    </row>
    <row r="8" spans="1:5" x14ac:dyDescent="0.25">
      <c r="A8" s="51" t="s">
        <v>1</v>
      </c>
      <c r="B8" s="51"/>
      <c r="C8" s="51"/>
      <c r="D8" s="51"/>
      <c r="E8" s="51"/>
    </row>
    <row r="9" spans="1:5" ht="15" customHeight="1" x14ac:dyDescent="0.25">
      <c r="A9" s="49" t="s">
        <v>26</v>
      </c>
      <c r="B9" s="49"/>
      <c r="C9" s="49"/>
      <c r="D9" s="49"/>
      <c r="E9" s="49"/>
    </row>
    <row r="10" spans="1:5" ht="31.5" customHeight="1" x14ac:dyDescent="0.25">
      <c r="A10" s="52" t="s">
        <v>14</v>
      </c>
      <c r="B10" s="53"/>
      <c r="C10" s="53"/>
      <c r="D10" s="53"/>
      <c r="E10" s="53"/>
    </row>
    <row r="11" spans="1:5" ht="33.75" customHeight="1" x14ac:dyDescent="0.25">
      <c r="A11" s="49" t="s">
        <v>27</v>
      </c>
      <c r="B11" s="49"/>
      <c r="C11" s="49"/>
      <c r="D11" s="49"/>
      <c r="E11" s="49"/>
    </row>
    <row r="12" spans="1:5" ht="15.75" customHeight="1" x14ac:dyDescent="0.25">
      <c r="A12" s="51" t="s">
        <v>15</v>
      </c>
      <c r="B12" s="54"/>
      <c r="C12" s="54"/>
      <c r="D12" s="54"/>
      <c r="E12" s="54"/>
    </row>
    <row r="13" spans="1:5" ht="16.5" customHeight="1" x14ac:dyDescent="0.25">
      <c r="A13" s="49" t="s">
        <v>22</v>
      </c>
      <c r="B13" s="49"/>
      <c r="C13" s="49"/>
      <c r="D13" s="49"/>
      <c r="E13" s="49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9" t="s">
        <v>55</v>
      </c>
      <c r="B15" s="49"/>
      <c r="C15" s="49"/>
      <c r="D15" s="49"/>
      <c r="E15" s="49"/>
    </row>
    <row r="16" spans="1:5" x14ac:dyDescent="0.25">
      <c r="A16" s="51" t="s">
        <v>16</v>
      </c>
      <c r="B16" s="54"/>
      <c r="C16" s="54"/>
      <c r="D16" s="54"/>
      <c r="E16" s="54"/>
    </row>
    <row r="17" spans="1:7" ht="29.25" customHeight="1" x14ac:dyDescent="0.25">
      <c r="A17" s="49" t="s">
        <v>17</v>
      </c>
      <c r="B17" s="49"/>
      <c r="C17" s="49"/>
      <c r="D17" s="49"/>
      <c r="E17" s="49"/>
    </row>
    <row r="18" spans="1:7" ht="62.25" customHeight="1" x14ac:dyDescent="0.25">
      <c r="A18" s="49" t="s">
        <v>28</v>
      </c>
      <c r="B18" s="49"/>
      <c r="C18" s="49"/>
      <c r="D18" s="49"/>
      <c r="E18" s="49"/>
    </row>
    <row r="19" spans="1:7" ht="30.75" customHeight="1" x14ac:dyDescent="0.25">
      <c r="A19" s="50" t="s">
        <v>29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2">
        <f>547.4+1788.5</f>
        <v>2335.9</v>
      </c>
      <c r="G20" s="2">
        <v>3</v>
      </c>
    </row>
    <row r="21" spans="1:7" s="20" customFormat="1" ht="121.5" x14ac:dyDescent="0.2">
      <c r="A21" s="19" t="s">
        <v>7</v>
      </c>
      <c r="B21" s="19" t="s">
        <v>10</v>
      </c>
      <c r="C21" s="19" t="s">
        <v>3</v>
      </c>
      <c r="D21" s="19" t="s">
        <v>9</v>
      </c>
      <c r="E21" s="19" t="s">
        <v>8</v>
      </c>
    </row>
    <row r="22" spans="1:7" s="20" customFormat="1" ht="38.25" x14ac:dyDescent="0.25">
      <c r="A22" s="28" t="s">
        <v>44</v>
      </c>
      <c r="B22" s="23" t="s">
        <v>42</v>
      </c>
      <c r="C22" s="24" t="s">
        <v>4</v>
      </c>
      <c r="D22" s="24">
        <v>15.62</v>
      </c>
      <c r="E22" s="21">
        <f>D22*F20*G20</f>
        <v>109460.274</v>
      </c>
    </row>
    <row r="23" spans="1:7" s="20" customFormat="1" x14ac:dyDescent="0.2">
      <c r="A23" s="22" t="s">
        <v>39</v>
      </c>
      <c r="B23" s="23" t="s">
        <v>23</v>
      </c>
      <c r="C23" s="24" t="s">
        <v>4</v>
      </c>
      <c r="D23" s="24">
        <v>6.06</v>
      </c>
      <c r="E23" s="21">
        <f>D23*F20*G20</f>
        <v>42466.661999999997</v>
      </c>
    </row>
    <row r="24" spans="1:7" s="20" customFormat="1" x14ac:dyDescent="0.2">
      <c r="A24" s="22" t="s">
        <v>48</v>
      </c>
      <c r="B24" s="23" t="s">
        <v>68</v>
      </c>
      <c r="C24" s="19" t="s">
        <v>32</v>
      </c>
      <c r="D24" s="19"/>
      <c r="E24" s="29">
        <v>0</v>
      </c>
    </row>
    <row r="25" spans="1:7" s="20" customFormat="1" x14ac:dyDescent="0.2">
      <c r="A25" s="22" t="s">
        <v>49</v>
      </c>
      <c r="B25" s="23" t="s">
        <v>68</v>
      </c>
      <c r="C25" s="19" t="s">
        <v>32</v>
      </c>
      <c r="D25" s="19"/>
      <c r="E25" s="29">
        <v>4120.3999999999996</v>
      </c>
    </row>
    <row r="26" spans="1:7" s="20" customFormat="1" x14ac:dyDescent="0.2">
      <c r="A26" s="22" t="s">
        <v>50</v>
      </c>
      <c r="B26" s="23" t="s">
        <v>68</v>
      </c>
      <c r="C26" s="19" t="s">
        <v>32</v>
      </c>
      <c r="D26" s="19"/>
      <c r="E26" s="29">
        <v>2095.1999999999998</v>
      </c>
    </row>
    <row r="27" spans="1:7" s="20" customFormat="1" x14ac:dyDescent="0.2">
      <c r="A27" s="22" t="s">
        <v>51</v>
      </c>
      <c r="B27" s="23" t="s">
        <v>68</v>
      </c>
      <c r="C27" s="19" t="s">
        <v>32</v>
      </c>
      <c r="D27" s="19"/>
      <c r="E27" s="29">
        <v>943.12</v>
      </c>
    </row>
    <row r="28" spans="1:7" s="20" customFormat="1" x14ac:dyDescent="0.2">
      <c r="A28" s="22" t="s">
        <v>30</v>
      </c>
      <c r="B28" s="23" t="s">
        <v>68</v>
      </c>
      <c r="C28" s="19" t="s">
        <v>32</v>
      </c>
      <c r="D28" s="19"/>
      <c r="E28" s="21">
        <v>2735.97</v>
      </c>
    </row>
    <row r="29" spans="1:7" s="20" customFormat="1" x14ac:dyDescent="0.25">
      <c r="A29" s="27" t="s">
        <v>79</v>
      </c>
      <c r="B29" s="23" t="s">
        <v>76</v>
      </c>
      <c r="C29" s="19" t="s">
        <v>52</v>
      </c>
      <c r="D29" s="19">
        <v>4</v>
      </c>
      <c r="E29" s="21">
        <f>D29*260.07</f>
        <v>1040.28</v>
      </c>
    </row>
    <row r="30" spans="1:7" s="20" customFormat="1" x14ac:dyDescent="0.25">
      <c r="A30" s="27" t="s">
        <v>74</v>
      </c>
      <c r="B30" s="23" t="s">
        <v>76</v>
      </c>
      <c r="C30" s="19" t="s">
        <v>32</v>
      </c>
      <c r="D30" s="19"/>
      <c r="E30" s="21">
        <v>19355.3</v>
      </c>
    </row>
    <row r="31" spans="1:7" s="20" customFormat="1" x14ac:dyDescent="0.25">
      <c r="A31" s="27" t="s">
        <v>80</v>
      </c>
      <c r="B31" s="23" t="s">
        <v>76</v>
      </c>
      <c r="C31" s="19" t="s">
        <v>52</v>
      </c>
      <c r="D31" s="19">
        <v>1.5</v>
      </c>
      <c r="E31" s="21">
        <f>D31*260.07</f>
        <v>390.10500000000002</v>
      </c>
    </row>
    <row r="32" spans="1:7" s="20" customFormat="1" x14ac:dyDescent="0.25">
      <c r="A32" s="27" t="s">
        <v>83</v>
      </c>
      <c r="B32" s="23" t="s">
        <v>77</v>
      </c>
      <c r="C32" s="19" t="s">
        <v>52</v>
      </c>
      <c r="D32" s="19">
        <v>3</v>
      </c>
      <c r="E32" s="21">
        <f t="shared" ref="E32:E33" si="0">D32*260.07</f>
        <v>780.21</v>
      </c>
    </row>
    <row r="33" spans="1:8" s="20" customFormat="1" x14ac:dyDescent="0.25">
      <c r="A33" s="27" t="s">
        <v>75</v>
      </c>
      <c r="B33" s="23" t="s">
        <v>78</v>
      </c>
      <c r="C33" s="24" t="s">
        <v>52</v>
      </c>
      <c r="D33" s="11">
        <v>1</v>
      </c>
      <c r="E33" s="21">
        <f t="shared" si="0"/>
        <v>260.07</v>
      </c>
    </row>
    <row r="34" spans="1:8" s="20" customFormat="1" ht="31.5" x14ac:dyDescent="0.25">
      <c r="A34" s="39" t="s">
        <v>81</v>
      </c>
      <c r="B34" s="23" t="s">
        <v>68</v>
      </c>
      <c r="C34" s="24" t="s">
        <v>32</v>
      </c>
      <c r="D34" s="11"/>
      <c r="E34" s="35">
        <v>-212</v>
      </c>
    </row>
    <row r="35" spans="1:8" s="20" customFormat="1" x14ac:dyDescent="0.25">
      <c r="A35" s="27"/>
      <c r="B35" s="11"/>
      <c r="C35" s="19"/>
      <c r="D35" s="11"/>
      <c r="E35" s="25"/>
    </row>
    <row r="36" spans="1:8" s="10" customFormat="1" ht="14.25" x14ac:dyDescent="0.2">
      <c r="A36" s="6" t="s">
        <v>24</v>
      </c>
      <c r="B36" s="7"/>
      <c r="C36" s="8"/>
      <c r="D36" s="8"/>
      <c r="E36" s="9">
        <f>SUM(E22:E35)</f>
        <v>183435.59099999999</v>
      </c>
    </row>
    <row r="37" spans="1:8" s="10" customFormat="1" ht="14.25" x14ac:dyDescent="0.2">
      <c r="A37" s="12"/>
      <c r="B37" s="13"/>
      <c r="C37" s="14"/>
      <c r="D37" s="14"/>
      <c r="E37" s="15"/>
    </row>
    <row r="38" spans="1:8" ht="29.25" customHeight="1" x14ac:dyDescent="0.25">
      <c r="A38" s="56" t="s">
        <v>85</v>
      </c>
      <c r="B38" s="56"/>
      <c r="C38" s="56"/>
      <c r="D38" s="56"/>
      <c r="E38" s="56"/>
    </row>
    <row r="39" spans="1:8" ht="30.75" customHeight="1" x14ac:dyDescent="0.25">
      <c r="A39" s="49" t="s">
        <v>21</v>
      </c>
      <c r="B39" s="49"/>
      <c r="C39" s="49"/>
      <c r="D39" s="49"/>
      <c r="E39" s="49"/>
    </row>
    <row r="40" spans="1:8" ht="13.9" customHeight="1" x14ac:dyDescent="0.25">
      <c r="A40" s="49" t="s">
        <v>20</v>
      </c>
      <c r="B40" s="49"/>
      <c r="C40" s="49"/>
      <c r="D40" s="49"/>
      <c r="E40" s="49"/>
      <c r="F40" s="10"/>
      <c r="G40" s="10"/>
      <c r="H40" s="16"/>
    </row>
    <row r="41" spans="1:8" ht="32.25" customHeight="1" x14ac:dyDescent="0.25">
      <c r="A41" s="49" t="s">
        <v>34</v>
      </c>
      <c r="B41" s="49"/>
      <c r="C41" s="49"/>
      <c r="D41" s="49"/>
      <c r="E41" s="49"/>
    </row>
    <row r="42" spans="1:8" x14ac:dyDescent="0.25">
      <c r="A42" s="49" t="s">
        <v>18</v>
      </c>
      <c r="B42" s="49"/>
      <c r="C42" s="49"/>
      <c r="D42" s="49"/>
      <c r="E42" s="49"/>
    </row>
    <row r="43" spans="1:8" x14ac:dyDescent="0.25">
      <c r="A43" s="57" t="s">
        <v>5</v>
      </c>
      <c r="B43" s="57"/>
      <c r="C43" s="57"/>
      <c r="D43" s="57"/>
      <c r="E43" s="57"/>
    </row>
    <row r="44" spans="1:8" x14ac:dyDescent="0.25">
      <c r="A44" s="49" t="s">
        <v>18</v>
      </c>
      <c r="B44" s="49"/>
      <c r="C44" s="49"/>
      <c r="D44" s="49"/>
      <c r="E44" s="49"/>
    </row>
    <row r="45" spans="1:8" ht="13.9" customHeight="1" x14ac:dyDescent="0.25">
      <c r="A45" s="58" t="s">
        <v>61</v>
      </c>
      <c r="B45" s="58"/>
      <c r="C45" s="58"/>
      <c r="D45" s="58"/>
      <c r="E45" s="4"/>
    </row>
    <row r="46" spans="1:8" x14ac:dyDescent="0.25">
      <c r="B46" s="55" t="s">
        <v>19</v>
      </c>
      <c r="C46" s="55"/>
      <c r="D46" s="55"/>
      <c r="E46" s="5" t="s">
        <v>6</v>
      </c>
    </row>
    <row r="47" spans="1:8" x14ac:dyDescent="0.25">
      <c r="A47" s="37"/>
      <c r="B47" s="37"/>
      <c r="C47" s="37"/>
      <c r="D47" s="37"/>
      <c r="E47" s="37"/>
    </row>
    <row r="48" spans="1:8" ht="13.9" customHeight="1" x14ac:dyDescent="0.25">
      <c r="A48" s="58" t="s">
        <v>33</v>
      </c>
      <c r="B48" s="58"/>
      <c r="C48" s="58"/>
      <c r="D48" s="58"/>
      <c r="E48" s="4"/>
    </row>
    <row r="49" spans="1:5" x14ac:dyDescent="0.25">
      <c r="B49" s="55" t="s">
        <v>19</v>
      </c>
      <c r="C49" s="55"/>
      <c r="D49" s="55"/>
      <c r="E49" s="5" t="s">
        <v>6</v>
      </c>
    </row>
    <row r="50" spans="1:5" x14ac:dyDescent="0.25">
      <c r="A50" s="2" t="s">
        <v>36</v>
      </c>
    </row>
    <row r="51" spans="1:5" x14ac:dyDescent="0.25">
      <c r="A51" s="10" t="s">
        <v>35</v>
      </c>
    </row>
    <row r="52" spans="1:5" x14ac:dyDescent="0.25">
      <c r="A52" s="10"/>
    </row>
    <row r="53" spans="1:5" x14ac:dyDescent="0.25">
      <c r="A53" s="2" t="s">
        <v>41</v>
      </c>
      <c r="B53" s="31">
        <f>'2кв'!B57</f>
        <v>-4683.1805000000168</v>
      </c>
    </row>
    <row r="54" spans="1:5" x14ac:dyDescent="0.25">
      <c r="A54" s="26" t="s">
        <v>82</v>
      </c>
      <c r="B54" s="17"/>
    </row>
    <row r="55" spans="1:5" x14ac:dyDescent="0.25">
      <c r="A55" s="2" t="s">
        <v>38</v>
      </c>
      <c r="B55" s="17">
        <v>217644.7</v>
      </c>
    </row>
    <row r="56" spans="1:5" x14ac:dyDescent="0.25">
      <c r="A56" s="2" t="s">
        <v>46</v>
      </c>
      <c r="B56" s="17">
        <f>350*3</f>
        <v>1050</v>
      </c>
    </row>
    <row r="57" spans="1:5" x14ac:dyDescent="0.25">
      <c r="A57" s="2" t="s">
        <v>45</v>
      </c>
      <c r="B57" s="17">
        <f>3*330</f>
        <v>990</v>
      </c>
    </row>
    <row r="58" spans="1:5" x14ac:dyDescent="0.25">
      <c r="A58" s="2" t="s">
        <v>47</v>
      </c>
      <c r="B58" s="17">
        <f>3*150</f>
        <v>450</v>
      </c>
    </row>
    <row r="59" spans="1:5" ht="30" x14ac:dyDescent="0.25">
      <c r="A59" s="36" t="s">
        <v>37</v>
      </c>
      <c r="B59" s="17">
        <f>E36</f>
        <v>183435.59099999999</v>
      </c>
    </row>
    <row r="60" spans="1:5" x14ac:dyDescent="0.25">
      <c r="A60" s="18" t="s">
        <v>40</v>
      </c>
      <c r="B60" s="31">
        <f>B53+B55+B56+B57+B58-B59</f>
        <v>32015.928500000009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9:D49"/>
    <mergeCell ref="A20:E20"/>
    <mergeCell ref="A38:E38"/>
    <mergeCell ref="A39:E39"/>
    <mergeCell ref="A40:E40"/>
    <mergeCell ref="A41:E41"/>
    <mergeCell ref="A42:E42"/>
    <mergeCell ref="A43:E43"/>
    <mergeCell ref="A44:E44"/>
    <mergeCell ref="A45:D45"/>
    <mergeCell ref="B46:D46"/>
    <mergeCell ref="A48:D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43" zoomScaleSheetLayoutView="100" workbookViewId="0">
      <selection activeCell="B57" sqref="B5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.28515625" style="2" customWidth="1"/>
    <col min="4" max="4" width="16.140625" style="2" customWidth="1"/>
    <col min="5" max="5" width="14.140625" style="2" customWidth="1"/>
    <col min="6" max="7" width="9.140625" style="2"/>
    <col min="8" max="8" width="15.85546875" style="2" customWidth="1"/>
    <col min="9" max="16384" width="9.140625" style="2"/>
  </cols>
  <sheetData>
    <row r="1" spans="1:5" ht="15.75" x14ac:dyDescent="0.25">
      <c r="A1" s="44" t="s">
        <v>11</v>
      </c>
      <c r="B1" s="44"/>
      <c r="C1" s="44"/>
      <c r="D1" s="44"/>
      <c r="E1" s="44"/>
    </row>
    <row r="2" spans="1:5" ht="38.25" customHeight="1" x14ac:dyDescent="0.25">
      <c r="A2" s="45" t="s">
        <v>12</v>
      </c>
      <c r="B2" s="46"/>
      <c r="C2" s="46"/>
      <c r="D2" s="46"/>
      <c r="E2" s="46"/>
    </row>
    <row r="3" spans="1:5" x14ac:dyDescent="0.25">
      <c r="A3" s="47" t="s">
        <v>111</v>
      </c>
      <c r="B3" s="47"/>
      <c r="C3" s="47"/>
      <c r="D3" s="47"/>
      <c r="E3" s="47"/>
    </row>
    <row r="4" spans="1:5" s="1" customFormat="1" ht="15.75" x14ac:dyDescent="0.25">
      <c r="A4" s="30" t="s">
        <v>13</v>
      </c>
      <c r="B4" s="3"/>
      <c r="C4" s="3"/>
      <c r="D4" s="88"/>
      <c r="E4" s="88" t="s">
        <v>112</v>
      </c>
    </row>
    <row r="5" spans="1:5" x14ac:dyDescent="0.25">
      <c r="A5" s="42"/>
      <c r="B5" s="3"/>
      <c r="C5" s="3"/>
      <c r="D5" s="3"/>
      <c r="E5" s="3"/>
    </row>
    <row r="6" spans="1:5" ht="14.25" customHeight="1" x14ac:dyDescent="0.25">
      <c r="A6" s="49" t="s">
        <v>0</v>
      </c>
      <c r="B6" s="49"/>
      <c r="C6" s="49"/>
      <c r="D6" s="49"/>
      <c r="E6" s="49"/>
    </row>
    <row r="7" spans="1:5" x14ac:dyDescent="0.25">
      <c r="A7" s="43" t="s">
        <v>25</v>
      </c>
      <c r="B7" s="43"/>
      <c r="C7" s="43"/>
      <c r="D7" s="43"/>
      <c r="E7" s="43"/>
    </row>
    <row r="8" spans="1:5" x14ac:dyDescent="0.25">
      <c r="A8" s="51" t="s">
        <v>1</v>
      </c>
      <c r="B8" s="51"/>
      <c r="C8" s="51"/>
      <c r="D8" s="51"/>
      <c r="E8" s="51"/>
    </row>
    <row r="9" spans="1:5" ht="15" customHeight="1" x14ac:dyDescent="0.25">
      <c r="A9" s="49" t="s">
        <v>26</v>
      </c>
      <c r="B9" s="49"/>
      <c r="C9" s="49"/>
      <c r="D9" s="49"/>
      <c r="E9" s="49"/>
    </row>
    <row r="10" spans="1:5" ht="31.5" customHeight="1" x14ac:dyDescent="0.25">
      <c r="A10" s="52" t="s">
        <v>14</v>
      </c>
      <c r="B10" s="53"/>
      <c r="C10" s="53"/>
      <c r="D10" s="53"/>
      <c r="E10" s="53"/>
    </row>
    <row r="11" spans="1:5" ht="33.75" customHeight="1" x14ac:dyDescent="0.25">
      <c r="A11" s="49" t="s">
        <v>27</v>
      </c>
      <c r="B11" s="49"/>
      <c r="C11" s="49"/>
      <c r="D11" s="49"/>
      <c r="E11" s="49"/>
    </row>
    <row r="12" spans="1:5" ht="15.75" customHeight="1" x14ac:dyDescent="0.25">
      <c r="A12" s="51" t="s">
        <v>15</v>
      </c>
      <c r="B12" s="54"/>
      <c r="C12" s="54"/>
      <c r="D12" s="54"/>
      <c r="E12" s="54"/>
    </row>
    <row r="13" spans="1:5" ht="16.5" customHeight="1" x14ac:dyDescent="0.25">
      <c r="A13" s="49" t="s">
        <v>22</v>
      </c>
      <c r="B13" s="49"/>
      <c r="C13" s="49"/>
      <c r="D13" s="49"/>
      <c r="E13" s="49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9" t="s">
        <v>55</v>
      </c>
      <c r="B15" s="49"/>
      <c r="C15" s="49"/>
      <c r="D15" s="49"/>
      <c r="E15" s="49"/>
    </row>
    <row r="16" spans="1:5" x14ac:dyDescent="0.25">
      <c r="A16" s="51" t="s">
        <v>16</v>
      </c>
      <c r="B16" s="54"/>
      <c r="C16" s="54"/>
      <c r="D16" s="54"/>
      <c r="E16" s="54"/>
    </row>
    <row r="17" spans="1:7" ht="29.25" customHeight="1" x14ac:dyDescent="0.25">
      <c r="A17" s="49" t="s">
        <v>17</v>
      </c>
      <c r="B17" s="49"/>
      <c r="C17" s="49"/>
      <c r="D17" s="49"/>
      <c r="E17" s="49"/>
    </row>
    <row r="18" spans="1:7" ht="62.25" customHeight="1" x14ac:dyDescent="0.25">
      <c r="A18" s="49" t="s">
        <v>28</v>
      </c>
      <c r="B18" s="49"/>
      <c r="C18" s="49"/>
      <c r="D18" s="49"/>
      <c r="E18" s="49"/>
    </row>
    <row r="19" spans="1:7" ht="30.75" customHeight="1" x14ac:dyDescent="0.25">
      <c r="A19" s="50" t="s">
        <v>29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2">
        <f>547.4+1788.5</f>
        <v>2335.9</v>
      </c>
      <c r="G20" s="2">
        <v>3</v>
      </c>
    </row>
    <row r="21" spans="1:7" s="20" customFormat="1" ht="121.5" x14ac:dyDescent="0.2">
      <c r="A21" s="19" t="s">
        <v>7</v>
      </c>
      <c r="B21" s="19" t="s">
        <v>10</v>
      </c>
      <c r="C21" s="19" t="s">
        <v>3</v>
      </c>
      <c r="D21" s="19" t="s">
        <v>9</v>
      </c>
      <c r="E21" s="19" t="s">
        <v>8</v>
      </c>
    </row>
    <row r="22" spans="1:7" s="20" customFormat="1" ht="38.25" x14ac:dyDescent="0.25">
      <c r="A22" s="28" t="s">
        <v>44</v>
      </c>
      <c r="B22" s="23" t="s">
        <v>42</v>
      </c>
      <c r="C22" s="24" t="s">
        <v>4</v>
      </c>
      <c r="D22" s="24">
        <v>15.62</v>
      </c>
      <c r="E22" s="21">
        <f>D22*F20*G20</f>
        <v>109460.274</v>
      </c>
    </row>
    <row r="23" spans="1:7" s="20" customFormat="1" x14ac:dyDescent="0.2">
      <c r="A23" s="22" t="s">
        <v>39</v>
      </c>
      <c r="B23" s="23" t="s">
        <v>23</v>
      </c>
      <c r="C23" s="24" t="s">
        <v>4</v>
      </c>
      <c r="D23" s="24">
        <v>6.06</v>
      </c>
      <c r="E23" s="21">
        <f>D23*F20*G20</f>
        <v>42466.661999999997</v>
      </c>
    </row>
    <row r="24" spans="1:7" s="20" customFormat="1" x14ac:dyDescent="0.2">
      <c r="A24" s="22" t="s">
        <v>48</v>
      </c>
      <c r="B24" s="23" t="s">
        <v>113</v>
      </c>
      <c r="C24" s="19" t="s">
        <v>32</v>
      </c>
      <c r="D24" s="19"/>
      <c r="E24" s="29">
        <v>0</v>
      </c>
    </row>
    <row r="25" spans="1:7" s="20" customFormat="1" x14ac:dyDescent="0.2">
      <c r="A25" s="22" t="s">
        <v>49</v>
      </c>
      <c r="B25" s="23" t="s">
        <v>113</v>
      </c>
      <c r="C25" s="19" t="s">
        <v>32</v>
      </c>
      <c r="D25" s="19"/>
      <c r="E25" s="29">
        <v>6180.6</v>
      </c>
    </row>
    <row r="26" spans="1:7" s="20" customFormat="1" x14ac:dyDescent="0.2">
      <c r="A26" s="22" t="s">
        <v>50</v>
      </c>
      <c r="B26" s="23" t="s">
        <v>113</v>
      </c>
      <c r="C26" s="19" t="s">
        <v>32</v>
      </c>
      <c r="D26" s="19"/>
      <c r="E26" s="29">
        <v>-965.15</v>
      </c>
    </row>
    <row r="27" spans="1:7" s="20" customFormat="1" x14ac:dyDescent="0.2">
      <c r="A27" s="22" t="s">
        <v>51</v>
      </c>
      <c r="B27" s="23" t="s">
        <v>113</v>
      </c>
      <c r="C27" s="19" t="s">
        <v>32</v>
      </c>
      <c r="D27" s="19"/>
      <c r="E27" s="29">
        <v>1414.68</v>
      </c>
    </row>
    <row r="28" spans="1:7" s="20" customFormat="1" x14ac:dyDescent="0.2">
      <c r="A28" s="22" t="s">
        <v>30</v>
      </c>
      <c r="B28" s="23" t="s">
        <v>113</v>
      </c>
      <c r="C28" s="19" t="s">
        <v>32</v>
      </c>
      <c r="D28" s="19"/>
      <c r="E28" s="21">
        <v>994.99</v>
      </c>
    </row>
    <row r="29" spans="1:7" s="20" customFormat="1" ht="30" x14ac:dyDescent="0.25">
      <c r="A29" s="27" t="s">
        <v>116</v>
      </c>
      <c r="B29" s="23" t="s">
        <v>114</v>
      </c>
      <c r="C29" s="19" t="s">
        <v>52</v>
      </c>
      <c r="D29" s="19">
        <v>20</v>
      </c>
      <c r="E29" s="21">
        <f>D29*260.07</f>
        <v>5201.3999999999996</v>
      </c>
    </row>
    <row r="30" spans="1:7" s="20" customFormat="1" x14ac:dyDescent="0.25">
      <c r="A30" s="27" t="s">
        <v>117</v>
      </c>
      <c r="B30" s="23" t="s">
        <v>115</v>
      </c>
      <c r="C30" s="19" t="s">
        <v>52</v>
      </c>
      <c r="D30" s="19">
        <v>4</v>
      </c>
      <c r="E30" s="21">
        <f>D30*260.07</f>
        <v>1040.28</v>
      </c>
    </row>
    <row r="31" spans="1:7" s="20" customFormat="1" x14ac:dyDescent="0.25">
      <c r="A31" s="27"/>
      <c r="B31" s="11"/>
      <c r="C31" s="19"/>
      <c r="D31" s="11"/>
      <c r="E31" s="25"/>
    </row>
    <row r="32" spans="1:7" s="10" customFormat="1" ht="14.25" x14ac:dyDescent="0.2">
      <c r="A32" s="6" t="s">
        <v>24</v>
      </c>
      <c r="B32" s="7"/>
      <c r="C32" s="8"/>
      <c r="D32" s="8"/>
      <c r="E32" s="9">
        <f>SUM(E22:E31)</f>
        <v>165793.73599999998</v>
      </c>
    </row>
    <row r="33" spans="1:8" s="10" customFormat="1" ht="14.25" x14ac:dyDescent="0.2">
      <c r="A33" s="12"/>
      <c r="B33" s="13"/>
      <c r="C33" s="14"/>
      <c r="D33" s="14"/>
      <c r="E33" s="15"/>
    </row>
    <row r="34" spans="1:8" ht="29.25" customHeight="1" x14ac:dyDescent="0.25">
      <c r="A34" s="56" t="s">
        <v>118</v>
      </c>
      <c r="B34" s="56"/>
      <c r="C34" s="56"/>
      <c r="D34" s="56"/>
      <c r="E34" s="56"/>
    </row>
    <row r="35" spans="1:8" ht="30.75" customHeight="1" x14ac:dyDescent="0.25">
      <c r="A35" s="49" t="s">
        <v>21</v>
      </c>
      <c r="B35" s="49"/>
      <c r="C35" s="49"/>
      <c r="D35" s="49"/>
      <c r="E35" s="49"/>
    </row>
    <row r="36" spans="1:8" ht="13.9" customHeight="1" x14ac:dyDescent="0.25">
      <c r="A36" s="49" t="s">
        <v>20</v>
      </c>
      <c r="B36" s="49"/>
      <c r="C36" s="49"/>
      <c r="D36" s="49"/>
      <c r="E36" s="49"/>
      <c r="F36" s="10"/>
      <c r="G36" s="10"/>
      <c r="H36" s="16"/>
    </row>
    <row r="37" spans="1:8" ht="32.25" customHeight="1" x14ac:dyDescent="0.25">
      <c r="A37" s="49" t="s">
        <v>34</v>
      </c>
      <c r="B37" s="49"/>
      <c r="C37" s="49"/>
      <c r="D37" s="49"/>
      <c r="E37" s="49"/>
    </row>
    <row r="38" spans="1:8" x14ac:dyDescent="0.25">
      <c r="A38" s="49" t="s">
        <v>18</v>
      </c>
      <c r="B38" s="49"/>
      <c r="C38" s="49"/>
      <c r="D38" s="49"/>
      <c r="E38" s="49"/>
    </row>
    <row r="39" spans="1:8" x14ac:dyDescent="0.25">
      <c r="A39" s="57" t="s">
        <v>5</v>
      </c>
      <c r="B39" s="57"/>
      <c r="C39" s="57"/>
      <c r="D39" s="57"/>
      <c r="E39" s="57"/>
    </row>
    <row r="40" spans="1:8" x14ac:dyDescent="0.25">
      <c r="A40" s="49" t="s">
        <v>18</v>
      </c>
      <c r="B40" s="49"/>
      <c r="C40" s="49"/>
      <c r="D40" s="49"/>
      <c r="E40" s="49"/>
    </row>
    <row r="41" spans="1:8" ht="13.9" customHeight="1" x14ac:dyDescent="0.25">
      <c r="A41" s="58" t="s">
        <v>61</v>
      </c>
      <c r="B41" s="58"/>
      <c r="C41" s="58"/>
      <c r="D41" s="58"/>
      <c r="E41" s="4"/>
    </row>
    <row r="42" spans="1:8" x14ac:dyDescent="0.25">
      <c r="B42" s="55" t="s">
        <v>19</v>
      </c>
      <c r="C42" s="55"/>
      <c r="D42" s="55"/>
      <c r="E42" s="5" t="s">
        <v>6</v>
      </c>
    </row>
    <row r="43" spans="1:8" x14ac:dyDescent="0.25">
      <c r="A43" s="41"/>
      <c r="B43" s="41"/>
      <c r="C43" s="41"/>
      <c r="D43" s="41"/>
      <c r="E43" s="41"/>
    </row>
    <row r="44" spans="1:8" ht="13.9" customHeight="1" x14ac:dyDescent="0.25">
      <c r="A44" s="58" t="s">
        <v>33</v>
      </c>
      <c r="B44" s="58"/>
      <c r="C44" s="58"/>
      <c r="D44" s="58"/>
      <c r="E44" s="4"/>
    </row>
    <row r="45" spans="1:8" x14ac:dyDescent="0.25">
      <c r="B45" s="55" t="s">
        <v>19</v>
      </c>
      <c r="C45" s="55"/>
      <c r="D45" s="55"/>
      <c r="E45" s="5" t="s">
        <v>6</v>
      </c>
    </row>
    <row r="46" spans="1:8" x14ac:dyDescent="0.25">
      <c r="A46" s="2" t="s">
        <v>36</v>
      </c>
    </row>
    <row r="47" spans="1:8" x14ac:dyDescent="0.25">
      <c r="A47" s="10" t="s">
        <v>35</v>
      </c>
    </row>
    <row r="48" spans="1:8" x14ac:dyDescent="0.25">
      <c r="A48" s="10"/>
    </row>
    <row r="49" spans="1:2" x14ac:dyDescent="0.25">
      <c r="A49" s="2" t="s">
        <v>41</v>
      </c>
      <c r="B49" s="31">
        <f>'3кв'!B60</f>
        <v>32015.928500000009</v>
      </c>
    </row>
    <row r="50" spans="1:2" x14ac:dyDescent="0.25">
      <c r="A50" s="26" t="s">
        <v>119</v>
      </c>
      <c r="B50" s="17"/>
    </row>
    <row r="51" spans="1:2" x14ac:dyDescent="0.25">
      <c r="A51" s="2" t="s">
        <v>38</v>
      </c>
      <c r="B51" s="17">
        <v>176023.8</v>
      </c>
    </row>
    <row r="52" spans="1:2" x14ac:dyDescent="0.25">
      <c r="A52" s="2" t="s">
        <v>46</v>
      </c>
      <c r="B52" s="17">
        <f>350*3</f>
        <v>1050</v>
      </c>
    </row>
    <row r="53" spans="1:2" x14ac:dyDescent="0.25">
      <c r="A53" s="2" t="s">
        <v>45</v>
      </c>
      <c r="B53" s="17">
        <f>3*330</f>
        <v>990</v>
      </c>
    </row>
    <row r="54" spans="1:2" x14ac:dyDescent="0.25">
      <c r="A54" s="2" t="s">
        <v>47</v>
      </c>
      <c r="B54" s="17">
        <f>3*150</f>
        <v>450</v>
      </c>
    </row>
    <row r="55" spans="1:2" ht="30" x14ac:dyDescent="0.25">
      <c r="A55" s="40" t="s">
        <v>37</v>
      </c>
      <c r="B55" s="17">
        <f>E32</f>
        <v>165793.73599999998</v>
      </c>
    </row>
    <row r="56" spans="1:2" x14ac:dyDescent="0.25">
      <c r="A56" s="18" t="s">
        <v>40</v>
      </c>
      <c r="B56" s="31">
        <f>B49+B51+B52+B53+B54-B55</f>
        <v>44735.992500000022</v>
      </c>
    </row>
  </sheetData>
  <mergeCells count="29">
    <mergeCell ref="A39:E39"/>
    <mergeCell ref="A40:E40"/>
    <mergeCell ref="A41:D41"/>
    <mergeCell ref="B42:D42"/>
    <mergeCell ref="A44:D44"/>
    <mergeCell ref="B45:D45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17" zoomScaleSheetLayoutView="100" workbookViewId="0">
      <selection activeCell="C31" sqref="C31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59" t="s">
        <v>86</v>
      </c>
      <c r="B1" s="59"/>
      <c r="C1" s="59"/>
      <c r="D1" s="60"/>
    </row>
    <row r="2" spans="1:4" ht="15.75" x14ac:dyDescent="0.25">
      <c r="A2" s="61" t="s">
        <v>87</v>
      </c>
      <c r="B2" s="61"/>
      <c r="C2" s="61"/>
      <c r="D2" s="62"/>
    </row>
    <row r="3" spans="1:4" ht="15.75" x14ac:dyDescent="0.25">
      <c r="A3" s="61" t="s">
        <v>88</v>
      </c>
      <c r="B3" s="61"/>
      <c r="C3" s="61"/>
      <c r="D3" s="62"/>
    </row>
    <row r="4" spans="1:4" ht="15.75" x14ac:dyDescent="0.25">
      <c r="A4" s="59" t="s">
        <v>120</v>
      </c>
      <c r="B4" s="59"/>
      <c r="C4" s="59"/>
      <c r="D4" s="60"/>
    </row>
    <row r="5" spans="1:4" ht="15.75" x14ac:dyDescent="0.25">
      <c r="A5" s="63"/>
      <c r="B5" s="63"/>
      <c r="C5" s="63"/>
      <c r="D5" s="1"/>
    </row>
    <row r="6" spans="1:4" ht="15.75" x14ac:dyDescent="0.25">
      <c r="A6" s="62"/>
      <c r="B6" s="64" t="s">
        <v>89</v>
      </c>
      <c r="C6" s="65">
        <f>'1кв'!B50</f>
        <v>25777.14</v>
      </c>
      <c r="D6" s="66"/>
    </row>
    <row r="7" spans="1:4" ht="15.75" x14ac:dyDescent="0.25">
      <c r="A7" s="67" t="s">
        <v>90</v>
      </c>
      <c r="B7" s="64" t="s">
        <v>121</v>
      </c>
      <c r="C7" s="65"/>
      <c r="D7" s="66"/>
    </row>
    <row r="8" spans="1:4" ht="15.75" x14ac:dyDescent="0.25">
      <c r="A8" s="62"/>
      <c r="B8" s="68" t="s">
        <v>91</v>
      </c>
      <c r="C8" s="65"/>
      <c r="D8" s="66"/>
    </row>
    <row r="9" spans="1:4" ht="15.75" x14ac:dyDescent="0.25">
      <c r="A9" s="62"/>
      <c r="B9" s="22" t="s">
        <v>122</v>
      </c>
      <c r="C9" s="65"/>
      <c r="D9" s="66"/>
    </row>
    <row r="10" spans="1:4" ht="15.75" x14ac:dyDescent="0.25">
      <c r="A10" s="62"/>
      <c r="B10" s="22" t="s">
        <v>123</v>
      </c>
      <c r="C10" s="65"/>
      <c r="D10" s="66"/>
    </row>
    <row r="11" spans="1:4" ht="15.75" x14ac:dyDescent="0.25">
      <c r="A11" s="62"/>
      <c r="B11" s="22" t="s">
        <v>124</v>
      </c>
      <c r="C11" s="65"/>
      <c r="D11" s="66"/>
    </row>
    <row r="12" spans="1:4" ht="15.75" x14ac:dyDescent="0.25">
      <c r="A12" s="62"/>
      <c r="B12" s="22" t="s">
        <v>125</v>
      </c>
      <c r="C12" s="65"/>
      <c r="D12" s="66"/>
    </row>
    <row r="13" spans="1:4" ht="15.75" x14ac:dyDescent="0.25">
      <c r="B13" s="69" t="s">
        <v>92</v>
      </c>
      <c r="C13" s="70">
        <f>'1кв'!B52+'2кв'!B52+'3кв'!B55+'4кв'!B51</f>
        <v>723639.7</v>
      </c>
      <c r="D13" s="71">
        <f>727434.42-3794.72</f>
        <v>723639.70000000007</v>
      </c>
    </row>
    <row r="14" spans="1:4" ht="30" x14ac:dyDescent="0.25">
      <c r="B14" s="28" t="s">
        <v>93</v>
      </c>
      <c r="C14" s="70">
        <f>'1кв'!B53+'2кв'!B53+'3кв'!B56+'4кв'!B52</f>
        <v>4200</v>
      </c>
      <c r="D14" s="71"/>
    </row>
    <row r="15" spans="1:4" ht="30" x14ac:dyDescent="0.25">
      <c r="B15" s="28" t="s">
        <v>94</v>
      </c>
      <c r="C15" s="70">
        <f>'1кв'!B54+'2кв'!B54+'3кв'!B57+'4кв'!B53</f>
        <v>3960</v>
      </c>
      <c r="D15" s="71"/>
    </row>
    <row r="16" spans="1:4" ht="30" x14ac:dyDescent="0.25">
      <c r="A16" s="67"/>
      <c r="B16" s="28" t="s">
        <v>95</v>
      </c>
      <c r="C16" s="70">
        <f>'1кв'!B55+'2кв'!B55+'3кв'!B58+'4кв'!B54</f>
        <v>1800</v>
      </c>
      <c r="D16" s="71"/>
    </row>
    <row r="17" spans="1:5" ht="15.75" x14ac:dyDescent="0.25">
      <c r="A17" s="72"/>
      <c r="B17" s="69" t="s">
        <v>96</v>
      </c>
      <c r="C17" s="73">
        <f>SUM(C13:C16)</f>
        <v>733599.7</v>
      </c>
      <c r="D17" s="66"/>
    </row>
    <row r="18" spans="1:5" ht="15.75" x14ac:dyDescent="0.25">
      <c r="A18" s="1"/>
      <c r="B18" s="74"/>
      <c r="C18" s="74"/>
      <c r="D18" s="75"/>
    </row>
    <row r="19" spans="1:5" ht="15.75" x14ac:dyDescent="0.25">
      <c r="A19" s="76" t="s">
        <v>97</v>
      </c>
      <c r="B19" s="39" t="s">
        <v>98</v>
      </c>
      <c r="C19" s="92">
        <f>'1кв'!E22+'2кв'!E22+'3кв'!E22+'4кв'!E22</f>
        <v>414575.53200000001</v>
      </c>
      <c r="D19" s="75"/>
    </row>
    <row r="20" spans="1:5" ht="15.75" x14ac:dyDescent="0.25">
      <c r="A20" s="76"/>
      <c r="B20" s="77" t="s">
        <v>39</v>
      </c>
      <c r="C20" s="92">
        <f>'1кв'!E23+'2кв'!E23+'3кв'!E23+'4кв'!E23</f>
        <v>160896.79199999999</v>
      </c>
      <c r="D20" s="75"/>
    </row>
    <row r="21" spans="1:5" ht="15.75" x14ac:dyDescent="0.25">
      <c r="A21" s="76"/>
      <c r="B21" s="22" t="s">
        <v>48</v>
      </c>
      <c r="C21" s="92">
        <f>'1кв'!E24+'2кв'!E24+'3кв'!E24+'4кв'!E24</f>
        <v>0</v>
      </c>
      <c r="D21" s="75"/>
    </row>
    <row r="22" spans="1:5" ht="15.75" x14ac:dyDescent="0.25">
      <c r="A22" s="76"/>
      <c r="B22" s="22" t="s">
        <v>49</v>
      </c>
      <c r="C22" s="92">
        <f>'1кв'!E25+'2кв'!E25+'3кв'!E25+'4кв'!E25</f>
        <v>10301</v>
      </c>
      <c r="D22" s="75"/>
    </row>
    <row r="23" spans="1:5" ht="15.75" x14ac:dyDescent="0.25">
      <c r="A23" s="76"/>
      <c r="B23" s="22" t="s">
        <v>50</v>
      </c>
      <c r="C23" s="92">
        <f>'1кв'!E26+'2кв'!E26+'3кв'!E26+'4кв'!E26</f>
        <v>4709.3500000000004</v>
      </c>
      <c r="D23" s="75"/>
    </row>
    <row r="24" spans="1:5" ht="15.75" x14ac:dyDescent="0.25">
      <c r="A24" s="76"/>
      <c r="B24" s="22" t="s">
        <v>51</v>
      </c>
      <c r="C24" s="92">
        <f>'1кв'!E27+'2кв'!E27+'3кв'!E27+'4кв'!E27</f>
        <v>2357.8000000000002</v>
      </c>
      <c r="D24" s="75"/>
    </row>
    <row r="25" spans="1:5" ht="15.75" x14ac:dyDescent="0.25">
      <c r="A25" s="1"/>
      <c r="B25" s="22" t="s">
        <v>30</v>
      </c>
      <c r="C25" s="92">
        <f>'1кв'!E28+'2кв'!E28+'3кв'!E28+'4кв'!E28</f>
        <v>11551.699999999999</v>
      </c>
      <c r="D25" s="75"/>
      <c r="E25" s="78"/>
    </row>
    <row r="26" spans="1:5" ht="15.75" x14ac:dyDescent="0.25">
      <c r="A26" s="76"/>
      <c r="B26" s="79" t="s">
        <v>127</v>
      </c>
      <c r="C26" s="92">
        <f>'1кв'!E29+'1кв'!E30+'1кв'!E31+'2кв'!E30+'3кв'!E29+'3кв'!E31+'3кв'!E32+'3кв'!E33+'4кв'!E29+'4кв'!E30</f>
        <v>11503.633499999998</v>
      </c>
      <c r="D26" s="75"/>
    </row>
    <row r="27" spans="1:5" ht="15.75" x14ac:dyDescent="0.25">
      <c r="A27" s="76"/>
      <c r="B27" s="79" t="s">
        <v>81</v>
      </c>
      <c r="C27" s="92">
        <f>'3кв'!E34</f>
        <v>-212</v>
      </c>
      <c r="D27" s="75"/>
    </row>
    <row r="28" spans="1:5" ht="15.75" x14ac:dyDescent="0.25">
      <c r="A28" s="76"/>
      <c r="B28" s="80" t="s">
        <v>99</v>
      </c>
      <c r="C28" s="92">
        <f>SUM(C30:C33)</f>
        <v>98957.040000000008</v>
      </c>
      <c r="D28" s="75"/>
    </row>
    <row r="29" spans="1:5" ht="15.75" x14ac:dyDescent="0.25">
      <c r="A29" s="76"/>
      <c r="B29" s="68" t="s">
        <v>91</v>
      </c>
      <c r="C29" s="92"/>
      <c r="D29" s="75"/>
    </row>
    <row r="30" spans="1:5" ht="30" x14ac:dyDescent="0.25">
      <c r="A30" s="76"/>
      <c r="B30" s="81" t="s">
        <v>129</v>
      </c>
      <c r="C30" s="92">
        <f>'2кв'!E31</f>
        <v>2060.94</v>
      </c>
      <c r="D30" s="75"/>
    </row>
    <row r="31" spans="1:5" ht="15.75" x14ac:dyDescent="0.25">
      <c r="A31" s="76"/>
      <c r="B31" s="81" t="s">
        <v>126</v>
      </c>
      <c r="C31" s="92">
        <f>'2кв'!E29</f>
        <v>77540.800000000003</v>
      </c>
      <c r="D31" s="75"/>
    </row>
    <row r="32" spans="1:5" ht="15.75" x14ac:dyDescent="0.25">
      <c r="A32" s="76"/>
      <c r="B32" s="81" t="s">
        <v>128</v>
      </c>
      <c r="C32" s="92">
        <f>'3кв'!E30</f>
        <v>19355.3</v>
      </c>
      <c r="D32" s="75"/>
    </row>
    <row r="33" spans="1:5" ht="15.75" x14ac:dyDescent="0.25">
      <c r="A33" s="76"/>
      <c r="B33" s="81"/>
      <c r="C33" s="92"/>
      <c r="D33" s="75"/>
    </row>
    <row r="34" spans="1:5" ht="15.75" x14ac:dyDescent="0.25">
      <c r="A34" s="1"/>
      <c r="B34" s="82" t="s">
        <v>100</v>
      </c>
      <c r="C34" s="83">
        <f>SUM(C19:C28)</f>
        <v>714640.84750000003</v>
      </c>
      <c r="D34" s="75">
        <f>'1кв'!E33+'2кв'!E33+'3кв'!E36+'4кв'!E32</f>
        <v>714640.84749999992</v>
      </c>
      <c r="E34" s="78"/>
    </row>
    <row r="35" spans="1:5" ht="15.75" x14ac:dyDescent="0.25">
      <c r="A35" s="1"/>
      <c r="B35" s="84" t="s">
        <v>101</v>
      </c>
      <c r="C35" s="85">
        <f>C6+C17-C34</f>
        <v>44735.992499999935</v>
      </c>
      <c r="D35" s="75"/>
    </row>
    <row r="36" spans="1:5" ht="15.75" x14ac:dyDescent="0.25">
      <c r="A36" s="1"/>
      <c r="B36" s="67"/>
      <c r="C36" s="67"/>
      <c r="D36" s="75"/>
    </row>
    <row r="37" spans="1:5" ht="15.75" x14ac:dyDescent="0.25">
      <c r="A37" s="1"/>
      <c r="B37" s="86" t="s">
        <v>102</v>
      </c>
      <c r="C37" s="86"/>
      <c r="D37" s="75"/>
    </row>
    <row r="38" spans="1:5" ht="15.75" x14ac:dyDescent="0.25">
      <c r="A38" s="1"/>
      <c r="B38" s="86" t="s">
        <v>103</v>
      </c>
      <c r="C38" s="89">
        <v>104447.79</v>
      </c>
      <c r="D38" s="75"/>
    </row>
    <row r="39" spans="1:5" ht="15.75" x14ac:dyDescent="0.25">
      <c r="A39" s="1"/>
      <c r="B39" s="87" t="s">
        <v>104</v>
      </c>
      <c r="C39" s="90">
        <v>102346.67</v>
      </c>
      <c r="D39" s="75"/>
    </row>
    <row r="40" spans="1:5" ht="15.75" x14ac:dyDescent="0.25">
      <c r="A40" s="1"/>
      <c r="B40" s="86" t="s">
        <v>105</v>
      </c>
      <c r="C40" s="91">
        <f>C39-C38</f>
        <v>-2101.1199999999953</v>
      </c>
      <c r="D40" s="75"/>
    </row>
    <row r="41" spans="1:5" ht="15.75" x14ac:dyDescent="0.25">
      <c r="A41" s="1"/>
      <c r="B41" s="67"/>
      <c r="C41" s="67"/>
      <c r="D41" s="75"/>
    </row>
    <row r="42" spans="1:5" ht="15.75" x14ac:dyDescent="0.25">
      <c r="A42" s="1"/>
      <c r="B42" s="67"/>
      <c r="C42" s="67"/>
      <c r="D42" s="75"/>
    </row>
    <row r="43" spans="1:5" ht="15.75" x14ac:dyDescent="0.25">
      <c r="A43" s="1"/>
      <c r="B43" s="67"/>
      <c r="C43" s="67"/>
      <c r="D43" s="75"/>
    </row>
    <row r="44" spans="1:5" ht="15.75" x14ac:dyDescent="0.25">
      <c r="A44" s="1" t="s">
        <v>106</v>
      </c>
      <c r="B44" s="67" t="s">
        <v>107</v>
      </c>
      <c r="C44" s="67"/>
      <c r="D44" s="75"/>
    </row>
    <row r="45" spans="1:5" ht="15.75" x14ac:dyDescent="0.25">
      <c r="A45" s="1"/>
      <c r="B45" s="67" t="s">
        <v>108</v>
      </c>
      <c r="C45" s="67"/>
      <c r="D45" s="75"/>
    </row>
    <row r="46" spans="1:5" ht="15.75" x14ac:dyDescent="0.25">
      <c r="A46" s="1"/>
      <c r="B46" s="67" t="s">
        <v>109</v>
      </c>
      <c r="C46" s="67"/>
      <c r="D46" s="75"/>
    </row>
    <row r="47" spans="1:5" ht="15.75" x14ac:dyDescent="0.25">
      <c r="A47" s="1"/>
      <c r="B47" s="67"/>
      <c r="C47" s="67"/>
      <c r="D47" s="75"/>
    </row>
    <row r="48" spans="1:5" ht="15.75" x14ac:dyDescent="0.25">
      <c r="A48" s="1"/>
      <c r="B48" s="67"/>
      <c r="C48" s="67"/>
      <c r="D48" s="75"/>
    </row>
    <row r="49" spans="1:4" ht="15.75" x14ac:dyDescent="0.25">
      <c r="A49" s="1"/>
      <c r="B49" s="67" t="s">
        <v>110</v>
      </c>
      <c r="C49" s="67"/>
      <c r="D49" s="75"/>
    </row>
    <row r="50" spans="1:4" ht="15.75" x14ac:dyDescent="0.25">
      <c r="A50" s="1"/>
      <c r="B50" s="67"/>
      <c r="C50" s="67"/>
      <c r="D50" s="75"/>
    </row>
    <row r="51" spans="1:4" ht="15.75" x14ac:dyDescent="0.25">
      <c r="A51" s="1"/>
      <c r="B51" s="67"/>
      <c r="C51" s="67"/>
      <c r="D51" s="75"/>
    </row>
  </sheetData>
  <mergeCells count="6">
    <mergeCell ref="A1:C1"/>
    <mergeCell ref="A2:C2"/>
    <mergeCell ref="A3:C3"/>
    <mergeCell ref="A4:C4"/>
    <mergeCell ref="A5:C5"/>
    <mergeCell ref="B18:C1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2024-02-19T13:20:18Z</dcterms:modified>
</cp:coreProperties>
</file>